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a-fs\001限定\410技術管理部\003住宅性能評価関係\書式\20260311_設計内容説明書\"/>
    </mc:Choice>
  </mc:AlternateContent>
  <xr:revisionPtr revIDLastSave="0" documentId="13_ncr:1_{E288478B-F610-4346-9E82-F54D7EBD8D77}" xr6:coauthVersionLast="47" xr6:coauthVersionMax="47" xr10:uidLastSave="{00000000-0000-0000-0000-000000000000}"/>
  <bookViews>
    <workbookView xWindow="20370" yWindow="-7365" windowWidth="29040" windowHeight="15720" tabRatio="913" firstSheet="3" activeTab="3" xr2:uid="{00000000-000D-0000-FFFF-FFFF00000000}"/>
  </bookViews>
  <sheets>
    <sheet name="dSHEET" sheetId="22" state="veryHidden" r:id="rId1"/>
    <sheet name="DATA" sheetId="3" state="veryHidden" r:id="rId2"/>
    <sheet name="項目リスト" sheetId="20" state="veryHidden" r:id="rId3"/>
    <sheet name="1.評価用_第一面_第五面" sheetId="34" r:id="rId4"/>
    <sheet name="2.長期用_第一面_第二面_評価連動" sheetId="38" state="hidden" r:id="rId5"/>
    <sheet name="自己評価書" sheetId="36" state="hidden" r:id="rId6"/>
    <sheet name="マスターシート" sheetId="37" state="hidden" r:id="rId7"/>
  </sheets>
  <definedNames>
    <definedName name="_check_HOUSE_KIND">自己評価書!$GM$8</definedName>
    <definedName name="_check_HYOUKA_IMPORT_KIND">自己評価書!$GM$6</definedName>
    <definedName name="_check_HYOUKA_KIND">自己評価書!$GM$7</definedName>
    <definedName name="_row">自己評価書!$A$35:$IJ$35</definedName>
    <definedName name="_source">自己評価書!$A$34:$IJ$34</definedName>
    <definedName name="cst_koujikikan_month">DATA!$F$120</definedName>
    <definedName name="cst_koujikikan_year">DATA!$F$119</definedName>
    <definedName name="cst_shinsei_HIKIUKE_DATE">DATA!$F$11</definedName>
    <definedName name="cst_shinsei_ISSUE_DATE">DATA!$F$13</definedName>
    <definedName name="cst_shinsei_ISSUE_DATE_day">DATA!$F$16</definedName>
    <definedName name="cst_shinsei_ISSUE_DATE_month">DATA!$F$15</definedName>
    <definedName name="cst_shinsei_ISSUE_DATE_year">DATA!$F$14</definedName>
    <definedName name="cst_shinsei_ISSUE_NO">DATA!$F$12</definedName>
    <definedName name="cst_shinsei_UKETUKE_NO">DATA!$F$10</definedName>
    <definedName name="cst_shinsei_UKETUKE_OFFICE_ID">DATA!$F$21</definedName>
    <definedName name="cst_wsjob_JOB_KIND">DATA!$F$8</definedName>
    <definedName name="cst_wsjob_TARGET_KIND">DATA!$F$9</definedName>
    <definedName name="cst_wsjob_TARGET_KIND__label">DATA!$F$7</definedName>
    <definedName name="cst_wskakunin__bouka">DATA!$F$77</definedName>
    <definedName name="cst_wskakunin__kouji">DATA!$F$102</definedName>
    <definedName name="cst_wskakunin__kuiki">DATA!$F$69</definedName>
    <definedName name="cst_wskakunin__tosi_kuiki">DATA!$F$73</definedName>
    <definedName name="cst_wskakunin_BOUKA_22JYO">DATA!$F$81</definedName>
    <definedName name="cst_wskakunin_BOUKA_BOUKA">DATA!$F$78</definedName>
    <definedName name="cst_wskakunin_BOUKA_JYUN_BOUKA">DATA!$F$79</definedName>
    <definedName name="cst_wskakunin_BOUKA_NASI">DATA!$F$80</definedName>
    <definedName name="cst_wskakunin_BUILD__address">DATA!$F$67</definedName>
    <definedName name="cst_wskakunin_BUILD_KEN__ken">DATA!$F$68</definedName>
    <definedName name="cst_wskakunin_BUILD_NAME">DATA!$F$66</definedName>
    <definedName name="cst_wskakunin_dairi1__address">DATA!$F$41</definedName>
    <definedName name="cst_wskakunin_dairi1__sikaku">DATA!$F$35</definedName>
    <definedName name="cst_wskakunin_dairi1__space">DATA!$F$43</definedName>
    <definedName name="cst_wskakunin_dairi1_JIMU__sikaku">DATA!$F$38</definedName>
    <definedName name="cst_wskakunin_dairi1_JIMU_NAME">DATA!$F$39</definedName>
    <definedName name="cst_wskakunin_dairi1_NAME">DATA!$F$36</definedName>
    <definedName name="cst_wskakunin_dairi1_NAME_KANA">DATA!$F$37</definedName>
    <definedName name="cst_wskakunin_dairi1_TEL">DATA!$F$42</definedName>
    <definedName name="cst_wskakunin_dairi1_ZIP">DATA!$F$40</definedName>
    <definedName name="cst_wskakunin_KAISU_TIJYOU_SHINSEI">DATA!$F$108</definedName>
    <definedName name="cst_wskakunin_KAISU_TIKA_SHINSEI__zero">DATA!$F$109</definedName>
    <definedName name="cst_wskakunin_kanri1__address">DATA!$F$56</definedName>
    <definedName name="cst_wskakunin_kanri1__sikaku">DATA!$F$51</definedName>
    <definedName name="cst_wskakunin_kanri1_JIMU__sikaku">DATA!$F$53</definedName>
    <definedName name="cst_wskakunin_kanri1_JIMU_NAME">DATA!$F$54</definedName>
    <definedName name="cst_wskakunin_kanri1_NAME">DATA!$F$52</definedName>
    <definedName name="cst_wskakunin_kanri1_TEL">DATA!$F$57</definedName>
    <definedName name="cst_wskakunin_kanri1_ZIP">DATA!$F$55</definedName>
    <definedName name="cst_wskakunin_KENTIKU_MENSEKI_SHINSEI">DATA!$F$83</definedName>
    <definedName name="cst_wskakunin_KOUJI_ITEN">DATA!$F$106</definedName>
    <definedName name="cst_wskakunin_KOUJI_KAITIKU">DATA!$F$105</definedName>
    <definedName name="cst_wskakunin_KOUJI_KANRYOU_YOTEI_DATE">DATA!$F$114</definedName>
    <definedName name="cst_wskakunin_KOUJI_KANRYOU_YOTEI_DATE_day">DATA!$F$117</definedName>
    <definedName name="cst_wskakunin_KOUJI_KANRYOU_YOTEI_DATE_month">DATA!$F$116</definedName>
    <definedName name="cst_wskakunin_KOUJI_KANRYOU_YOTEI_DATE_year">DATA!$F$115</definedName>
    <definedName name="cst_wskakunin_KOUJI_SINTIKU">DATA!$F$103</definedName>
    <definedName name="cst_wskakunin_KOUJI_TYAKUSYU_YOTEI_DATE">DATA!$F$110</definedName>
    <definedName name="cst_wskakunin_KOUJI_TYAKUSYU_YOTEI_DATE_day">DATA!$F$113</definedName>
    <definedName name="cst_wskakunin_KOUJI_TYAKUSYU_YOTEI_DATE_month">DATA!$F$112</definedName>
    <definedName name="cst_wskakunin_KOUJI_TYAKUSYU_YOTEI_DATE_year">DATA!$F$111</definedName>
    <definedName name="cst_wskakunin_KOUJI_ZOUTIKU">DATA!$F$104</definedName>
    <definedName name="cst_wskakunin_KOUZOU1">DATA!$F$121</definedName>
    <definedName name="cst_wskakunin_KUIKI_HISETTEI">DATA!$F$76</definedName>
    <definedName name="cst_wskakunin_KUIKI_JYUN_TOSHI">DATA!$F$71</definedName>
    <definedName name="cst_wskakunin_KUIKI_KUIKIGAI">DATA!$F$72</definedName>
    <definedName name="cst_wskakunin_KUIKI_SIGAIKA">DATA!$F$74</definedName>
    <definedName name="cst_wskakunin_KUIKI_TOSI">DATA!$F$70</definedName>
    <definedName name="cst_wskakunin_KUIKI_TYOSEI">DATA!$F$75</definedName>
    <definedName name="cst_wskakunin_NOBE_MENSEKI_BUILD_SHINSEI">DATA!$F$84</definedName>
    <definedName name="cst_wskakunin_NOBE_MENSEKI_JYUTAKU_SHINSEI">DATA!$F$107</definedName>
    <definedName name="cst_wskakunin_owner1__address">DATA!$F$30</definedName>
    <definedName name="cst_wskakunin_owner1__space">DATA!$F$32</definedName>
    <definedName name="cst_wskakunin_owner1__space_KANA">DATA!$F$28</definedName>
    <definedName name="cst_wskakunin_owner1__space2">DATA!$F$33</definedName>
    <definedName name="cst_wskakunin_owner1__space3">DATA!$F$34</definedName>
    <definedName name="cst_wskakunin_owner1_JIMU_NAME">DATA!$F$22</definedName>
    <definedName name="cst_wskakunin_owner1_JIMU_NAME_KANA">DATA!$F$23</definedName>
    <definedName name="cst_wskakunin_owner1_NAME">DATA!$F$26</definedName>
    <definedName name="cst_wskakunin_owner1_NAME_KANA">DATA!$F$27</definedName>
    <definedName name="cst_wskakunin_owner1_POST">DATA!$F$24</definedName>
    <definedName name="cst_wskakunin_owner1_POST_KANA">DATA!$F$25</definedName>
    <definedName name="cst_wskakunin_owner1_TEL">DATA!$F$31</definedName>
    <definedName name="cst_wskakunin_owner1_ZIP">DATA!$F$29</definedName>
    <definedName name="cst_wskakunin_p4_1__kouji">DATA!$F$94</definedName>
    <definedName name="cst_wskakunin_p4_1_KAISU_TIKAI">DATA!$F$96</definedName>
    <definedName name="cst_wskakunin_p4_1_KAISU_TIKAI_NOZOKU">DATA!$F$95</definedName>
    <definedName name="cst_wskakunin_p4_1_KOUZOU1">DATA!$F$97</definedName>
    <definedName name="cst_wskakunin_p4_1_KOUZOU2">DATA!$F$98</definedName>
    <definedName name="cst_wskakunin_p4_1_TAKASA_KEN_MAX">DATA!$F$100</definedName>
    <definedName name="cst_wskakunin_p4_1_TAKASA_MAX">DATA!$F$99</definedName>
    <definedName name="cst_wskakunin_p4_1_youto1_YOUTO">DATA!$F$85</definedName>
    <definedName name="cst_wskakunin_p4_1_youto1_YOUTO_1">DATA!$F$87</definedName>
    <definedName name="cst_wskakunin_p4_1_youto1_YOUTO_2">DATA!$F$88</definedName>
    <definedName name="cst_wskakunin_p4_1_youto1_YOUTO_3">DATA!$F$89</definedName>
    <definedName name="cst_wskakunin_p4_1_youto1_YOUTO_4">DATA!$F$90</definedName>
    <definedName name="cst_wskakunin_p4_1_youto1_YOUTO_5">DATA!$F$91</definedName>
    <definedName name="cst_wskakunin_p4_1_youto1_YOUTO_6">DATA!$F$92</definedName>
    <definedName name="cst_wskakunin_p4_1_youto1_YOUTO_9">DATA!$F$93</definedName>
    <definedName name="cst_wskakunin_p4_1_youto1_YOUTO_CODE">DATA!$F$86</definedName>
    <definedName name="cst_wskakunin_sekkei1__address">DATA!$F$49</definedName>
    <definedName name="cst_wskakunin_sekkei1__sikaku">DATA!$F$44</definedName>
    <definedName name="cst_wskakunin_sekkei1_JIMU__sikaku">DATA!$F$46</definedName>
    <definedName name="cst_wskakunin_sekkei1_JIMU_NAME">DATA!$F$47</definedName>
    <definedName name="cst_wskakunin_sekkei1_NAME">DATA!$F$45</definedName>
    <definedName name="cst_wskakunin_sekkei1_TEL">DATA!$F$50</definedName>
    <definedName name="cst_wskakunin_sekkei1_ZIP">DATA!$F$48</definedName>
    <definedName name="cst_wskakunin_sekou1__address">DATA!$F$62</definedName>
    <definedName name="cst_wskakunin_sekou1__hajime">DATA!$F$64</definedName>
    <definedName name="cst_wskakunin_sekou1__kistar">DATA!$F$65</definedName>
    <definedName name="cst_wskakunin_sekou1_JIMU_NAME">DATA!$F$60</definedName>
    <definedName name="cst_wskakunin_sekou1_NAME">DATA!$F$58</definedName>
    <definedName name="cst_wskakunin_sekou1_SEKOU__sikaku">DATA!$F$59</definedName>
    <definedName name="cst_wskakunin_sekou1_TEL">DATA!$F$63</definedName>
    <definedName name="cst_wskakunin_sekou1_ZIP">DATA!$F$61</definedName>
    <definedName name="cst_wskakunin_SHIKITI_MENSEKI_1_TOTAL">DATA!$F$82</definedName>
    <definedName name="cst_wskakunin_SHINSEI_DATE">DATA!$F$17</definedName>
    <definedName name="cst_wskakunin_SHINSEI_DATE_day">DATA!$F$20</definedName>
    <definedName name="cst_wskakunin_SHINSEI_DATE_month">DATA!$F$19</definedName>
    <definedName name="cst_wskakunin_SHINSEI_DATE_year">DATA!$F$18</definedName>
    <definedName name="cst_wskakunin_YOUTO">DATA!$F$101</definedName>
    <definedName name="cst_wskakunin_YOUTO_TIIKI_A">DATA!$F$122</definedName>
    <definedName name="hyouka_tower_N01_1_FLAG">自己評価書!$GP$7</definedName>
    <definedName name="hyouka_tower_N01_1_RANK">自己評価書!$AI$7</definedName>
    <definedName name="hyouka_tower_N01_2_FLAG">自己評価書!$GP$8</definedName>
    <definedName name="hyouka_tower_N01_2_RANK">自己評価書!$AI$8</definedName>
    <definedName name="hyouka_tower_N01_3_FLAG">自己評価書!$GP$9</definedName>
    <definedName name="hyouka_tower_N01_3_MENSIN__maru">自己評価書!$GM$9</definedName>
    <definedName name="hyouka_tower_N01_3_SONOTA__maru">自己評価書!$GM$10</definedName>
    <definedName name="hyouka_tower_N01_4_FLAG">自己評価書!$GP$10</definedName>
    <definedName name="hyouka_tower_N01_4_RANK">自己評価書!$AI$10</definedName>
    <definedName name="hyouka_tower_N01_5_FLAG">自己評価書!$GP$11</definedName>
    <definedName name="hyouka_tower_N01_5_RANK">自己評価書!$AI$11</definedName>
    <definedName name="hyouka_tower_N01_6_FLAG">自己評価書!$GP$12</definedName>
    <definedName name="hyouka_tower_N01_6_JIBAN">自己評価書!$AU$7</definedName>
    <definedName name="hyouka_tower_N01_6_JIBAN_FLAG__box">自己評価書!$AT$7</definedName>
    <definedName name="hyouka_tower_N01_6_JIBAN_KAIRYOU__box">自己評価書!$AT$8</definedName>
    <definedName name="hyouka_tower_N01_6_JIBAN_KAIRYOU_HOUHOU">自己評価書!$AT$14</definedName>
    <definedName name="hyouka_tower_N01_6_JIBAN_TYOUSA">自己評価書!$GM$11</definedName>
    <definedName name="hyouka_tower_N01_6_KAIRYOU_RYOKU">自己評価書!$AU$11</definedName>
    <definedName name="hyouka_tower_N01_6_KAIRYOU_RYOKU_FLAG__box">自己評価書!$AT$11</definedName>
    <definedName name="hyouka_tower_N01_6_KAIRYOU_RYOKUDO">自己評価書!$AU$10</definedName>
    <definedName name="hyouka_tower_N01_6_KAIRYOU_RYOKUDO_FLAG__box">自己評価書!$AT$10</definedName>
    <definedName name="hyouka_tower_N01_6_KUI">自己評価書!$AU$9</definedName>
    <definedName name="hyouka_tower_N01_6_KUI_FLAG__box">自己評価書!$AT$9</definedName>
    <definedName name="hyouka_tower_N01_7_FLAG">自己評価書!$GP$13</definedName>
    <definedName name="hyouka_tower_N01_7_KUI_FLAG__box">自己評価書!$BL$9</definedName>
    <definedName name="hyouka_tower_N01_7_KUI_KEI">自己評価書!$GM$12</definedName>
    <definedName name="hyouka_tower_N01_7_KUI_SYU">自己評価書!$BM$9</definedName>
    <definedName name="hyouka_tower_N01_7_KUI_TYOU">自己評価書!$GM$13</definedName>
    <definedName name="hyouka_tower_N01_7_TYOKU_FLAG__box">自己評価書!$BL$7</definedName>
    <definedName name="hyouka_tower_N01_7_TYOKU_KEISIKI">自己評価書!$BL$8</definedName>
    <definedName name="hyouka_tower_N01_7_TYOKU_KOUZOU">自己評価書!$BM$7</definedName>
    <definedName name="hyouka_tower_N02_5_FLAG">自己評価書!$GS$7</definedName>
    <definedName name="hyouka_tower_N02_5_RANK">自己評価書!$CL$7</definedName>
    <definedName name="hyouka_tower_N02_6_FLAG">自己評価書!$GS$8</definedName>
    <definedName name="hyouka_tower_N02_6_RANK">自己評価書!$CL$8</definedName>
    <definedName name="hyouka_tower_N03_1_FLAG">自己評価書!$GS$10</definedName>
    <definedName name="hyouka_tower_N03_1_RANK">自己評価書!$CL$10</definedName>
    <definedName name="hyouka_tower_N04_2_FLAG">自己評価書!$GS$12</definedName>
    <definedName name="hyouka_tower_N04_3_FLAG">自己評価書!$GS$13</definedName>
    <definedName name="hyouka_tower_N05_1_KEISAN_HOUHOU">自己評価書!$BQ$35</definedName>
    <definedName name="hyouka_towerunit_JYUKOKEIRO_EV__marubatu">自己評価書!$T$35</definedName>
    <definedName name="hyouka_towerunit_JYUKOKEIRO_KAIDAN__marubatu">自己評価書!$R$35</definedName>
    <definedName name="hyouka_towerunit_JYUKOKEIRO_ROUKA__marubatu">自己評価書!$S$35</definedName>
    <definedName name="hyouka_towerunit_KAI">自己評価書!$F$35</definedName>
    <definedName name="hyouka_towerunit_KAIHEKI__marubatu">自己評価書!$U$35</definedName>
    <definedName name="hyouka_towerunit_KAISYOU">自己評価書!$V$35</definedName>
    <definedName name="hyouka_towerunit_KYOSITU_MENSEKI">自己評価書!$J$35</definedName>
    <definedName name="hyouka_towerunit_N02_1_FLAG">自己評価書!$GW$35</definedName>
    <definedName name="hyouka_towerunit_N02_1_RANK">自己評価書!$Y$35</definedName>
    <definedName name="hyouka_towerunit_N02_2_FLAG">自己評価書!$GX$35</definedName>
    <definedName name="hyouka_towerunit_N02_2_RANK">自己評価書!$Z$35</definedName>
    <definedName name="hyouka_towerunit_N02_3_FLAG">自己評価書!$GY$35</definedName>
    <definedName name="hyouka_towerunit_N02_3_HAIEN">自己評価書!$AB$35</definedName>
    <definedName name="hyouka_towerunit_N02_3_HEIMEN__short1">自己評価書!$AG$35</definedName>
    <definedName name="hyouka_towerunit_N02_3_NONE__maru">自己評価書!$AA$35</definedName>
    <definedName name="hyouka_towerunit_N02_3_TAIKA_RANK">自己評価書!$AJ$35</definedName>
    <definedName name="hyouka_towerunit_N02_4__common">自己評価書!$AI$13</definedName>
    <definedName name="hyouka_towerunit_N02_4_FLAG">自己評価書!$GZ$35</definedName>
    <definedName name="hyouka_towerunit_N02_4_HINAN">自己評価書!$AO$35</definedName>
    <definedName name="hyouka_towerunit_N02_4_HINAN_FLAG__maru">自己評価書!$AN$35</definedName>
    <definedName name="hyouka_towerunit_N02_4_NONE__maru">自己評価書!$AK$35</definedName>
    <definedName name="hyouka_towerunit_N02_4_SONOTA">自己評価書!$AR$35</definedName>
    <definedName name="hyouka_towerunit_N02_4_SONOTA_FLAG__maru">自己評価書!$AQ$35</definedName>
    <definedName name="hyouka_towerunit_N02_4_TONARI__maru">自己評価書!$AM$35</definedName>
    <definedName name="hyouka_towerunit_N02_4_TYOKUSETU__maru">自己評価書!$AL$35</definedName>
    <definedName name="hyouka_towerunit_N02_7_FLAG">自己評価書!$HA$35</definedName>
    <definedName name="hyouka_towerunit_N02_7_RANK">自己評価書!$AT$35</definedName>
    <definedName name="hyouka_towerunit_N04_1_FLAG">自己評価書!$HB$35</definedName>
    <definedName name="hyouka_towerunit_N04_1_RANK">自己評価書!$AU$35</definedName>
    <definedName name="hyouka_towerunit_N04_4_1_BUI">自己評価書!$BA$35</definedName>
    <definedName name="hyouka_towerunit_N04_4_1_KAI">自己評価書!$AX$35</definedName>
    <definedName name="hyouka_towerunit_N04_4_1_KAI_KIND">自己評価書!$AW$35</definedName>
    <definedName name="hyouka_towerunit_N04_4_1_TAKASA">自己評価書!$AY$35</definedName>
    <definedName name="hyouka_towerunit_N04_4_1_UTINORI">自己評価書!$BD$35</definedName>
    <definedName name="hyouka_towerunit_N04_4_2_BUI">自己評価書!$BJ$35</definedName>
    <definedName name="hyouka_towerunit_N04_4_2_KAI">自己評価書!$BG$35</definedName>
    <definedName name="hyouka_towerunit_N04_4_2_KAI_KIND">自己評価書!$BF$35</definedName>
    <definedName name="hyouka_towerunit_N04_4_2_TAKASA">自己評価書!$BH$35</definedName>
    <definedName name="hyouka_towerunit_N04_4_2_UTINORI">自己評価書!$BM$35</definedName>
    <definedName name="hyouka_towerunit_N04_4_FLAG">自己評価書!$HC$35</definedName>
    <definedName name="hyouka_towerunit_N04_4_HASIRA">自己評価書!$BO$35</definedName>
    <definedName name="hyouka_towerunit_N04_4_NONE__maru">自己評価書!$AV$35</definedName>
    <definedName name="hyouka_towerunit_N05_1_DANNETU_FLAG">自己評価書!$HD$35</definedName>
    <definedName name="hyouka_towerunit_N05_1_DANNETU_GAIHI">自己評価書!$BY$35</definedName>
    <definedName name="hyouka_towerunit_N05_1_DANNETU_NISSYA">自己評価書!$CA$35</definedName>
    <definedName name="hyouka_towerunit_N05_1_DANNETU_RANK">自己評価書!$BX$35</definedName>
    <definedName name="hyouka_towerunit_N05_1_DANNETU_TIIKI">自己評価書!$BW$35</definedName>
    <definedName name="hyouka_towerunit_N05_1_RANK">自己評価書!$BV$35</definedName>
    <definedName name="hyouka_towerunit_N05_1_TIIKI">自己評価書!$BU$35</definedName>
    <definedName name="hyouka_towerunit_N05_2_FLAG">自己評価書!$HE$35</definedName>
    <definedName name="hyouka_towerunit_N05_2_RANK">自己評価書!$CD$35</definedName>
    <definedName name="hyouka_towerunit_N05_2_SYOUHIRYOU_TEXT">自己評価書!$CE$35</definedName>
    <definedName name="hyouka_towerunit_N05_2_TIIKI">自己評価書!$CC$35</definedName>
    <definedName name="hyouka_towerunit_N06_1_FLAG">自己評価書!$HF$35</definedName>
    <definedName name="hyouka_towerunit_N06_1_NAISOU_RANK">自己評価書!$CK$35</definedName>
    <definedName name="hyouka_towerunit_N06_1_SEIZAITOU__maru">自己評価書!$CH$35</definedName>
    <definedName name="hyouka_towerunit_N06_1_SONOTA__maru">自己評価書!$CJ$35</definedName>
    <definedName name="hyouka_towerunit_N06_1_TENJYOU_RANK">自己評価書!$CL$35</definedName>
    <definedName name="hyouka_towerunit_N06_1_TOKUTEI__maru">自己評価書!$CI$35</definedName>
    <definedName name="hyouka_towerunit_N06_2_BENJYO_KIKAI__maru">自己評価書!$CS$35</definedName>
    <definedName name="hyouka_towerunit_N06_2_BENJYO_MADO__maru">自己評価書!$CT$35</definedName>
    <definedName name="hyouka_towerunit_N06_2_BENJYO_NASI__maru">自己評価書!$CU$35</definedName>
    <definedName name="hyouka_towerunit_N06_2_BENJYO_NONE__maru">自己評価書!$CR$35</definedName>
    <definedName name="hyouka_towerunit_N06_2_DAIDOKORO_KIKAI__maru">自己評価書!$DA$35</definedName>
    <definedName name="hyouka_towerunit_N06_2_DAIDOKORO_MADO__maru">自己評価書!$DB$35</definedName>
    <definedName name="hyouka_towerunit_N06_2_DAIDOKORO_NASI__maru">自己評価書!$DC$35</definedName>
    <definedName name="hyouka_towerunit_N06_2_DAIDOKORO_NONE__maru">自己評価書!$CZ$35</definedName>
    <definedName name="hyouka_towerunit_N06_2_FLAG">自己評価書!$HG$35</definedName>
    <definedName name="hyouka_towerunit_N06_2_KYOSITU_KIKAI__maru">自己評価書!$CM$35</definedName>
    <definedName name="hyouka_towerunit_N06_2_KYOSITU_SONOTA__maru">自己評価書!$CN$35</definedName>
    <definedName name="hyouka_towerunit_N06_2_KYOSITU_SONOTA_TEXT">自己評価書!$CO$35</definedName>
    <definedName name="hyouka_towerunit_N06_2_YOKUSITU_KIKAI__maru">自己評価書!$CW$35</definedName>
    <definedName name="hyouka_towerunit_N06_2_YOKUSITU_MADO__maru">自己評価書!$CX$35</definedName>
    <definedName name="hyouka_towerunit_N06_2_YOKUSITU_NASI__maru">自己評価書!$CY$35</definedName>
    <definedName name="hyouka_towerunit_N06_2_YOKUSITU_NONE__maru">自己評価書!$CV$35</definedName>
    <definedName name="hyouka_towerunit_N07_1_FLAG">自己評価書!$HH$35</definedName>
    <definedName name="hyouka_towerunit_N07_1_VALUE__hypzero">自己評価書!$DD$35</definedName>
    <definedName name="hyouka_towerunit_N07_2_E_VALUE__hypzero">自己評価書!$DF$35</definedName>
    <definedName name="hyouka_towerunit_N07_2_FLAG">自己評価書!$HI$35</definedName>
    <definedName name="hyouka_towerunit_N07_2_N_VALUE__hypzero">自己評価書!$DE$35</definedName>
    <definedName name="hyouka_towerunit_N07_2_S_VALUE__hypzero">自己評価書!$DG$35</definedName>
    <definedName name="hyouka_towerunit_N07_2_UE_VALUE__hypzero">自己評価書!$DI$35</definedName>
    <definedName name="hyouka_towerunit_N07_2_W_VALUE__hypzero">自己評価書!$DH$35</definedName>
    <definedName name="hyouka_towerunit_N08_1_FLAG__maru">自己評価書!$HJ$35</definedName>
    <definedName name="hyouka_towerunit_N08_1_KIND">自己評価書!$DJ$35</definedName>
    <definedName name="hyouka_towerunit_N08_1_SITA_MAX_ATU__short1">自己評価書!$DT$35</definedName>
    <definedName name="hyouka_towerunit_N08_1_SITA_MAX_RANK">自己評価書!$DP$35</definedName>
    <definedName name="hyouka_towerunit_N08_1_SITA_MIN_ATU__short1">自己評価書!$DU$35</definedName>
    <definedName name="hyouka_towerunit_N08_1_SITA_MIN_RANK">自己評価書!$DQ$35</definedName>
    <definedName name="hyouka_towerunit_N08_1_UE_MAX_ATU__short1">自己評価書!$DR$35</definedName>
    <definedName name="hyouka_towerunit_N08_1_UE_MAX_RANK">自己評価書!$DN$35</definedName>
    <definedName name="hyouka_towerunit_N08_1_UE_MIN_ATU__short1">自己評価書!$DS$35</definedName>
    <definedName name="hyouka_towerunit_N08_1_UE_MIN_RANK">自己評価書!$DO$35</definedName>
    <definedName name="hyouka_towerunit_N08_2_FLAG__maru">自己評価書!$HS$35</definedName>
    <definedName name="hyouka_towerunit_N08_2_KIND">自己評価書!$DV$35</definedName>
    <definedName name="hyouka_towerunit_N08_2_SITA_MAX_ATU__short1">自己評価書!$EF$35</definedName>
    <definedName name="hyouka_towerunit_N08_2_SITA_MAX_RANK">自己評価書!$EB$35</definedName>
    <definedName name="hyouka_towerunit_N08_2_SITA_MIN_ATU__short1">自己評価書!$EG$35</definedName>
    <definedName name="hyouka_towerunit_N08_2_SITA_MIN_RANK">自己評価書!$EC$35</definedName>
    <definedName name="hyouka_towerunit_N08_2_UE_MAX_ATU__short1">自己評価書!$ED$35</definedName>
    <definedName name="hyouka_towerunit_N08_2_UE_MAX_RANK">自己評価書!$DZ$35</definedName>
    <definedName name="hyouka_towerunit_N08_2_UE_MIN_ATU__short1">自己評価書!$EE$35</definedName>
    <definedName name="hyouka_towerunit_N08_2_UE_MIN_RANK">自己評価書!$EA$35</definedName>
    <definedName name="hyouka_towerunit_N08_3_FLAG__maru">自己評価書!$IB$35</definedName>
    <definedName name="hyouka_towerunit_N08_3_RANK">自己評価書!$EH$35</definedName>
    <definedName name="hyouka_towerunit_N08_4_E_RANK">自己評価書!$EJ$35</definedName>
    <definedName name="hyouka_towerunit_N08_4_FLAG__maru">自己評価書!$IC$35</definedName>
    <definedName name="hyouka_towerunit_N08_4_N_RANK">自己評価書!$EI$35</definedName>
    <definedName name="hyouka_towerunit_N08_4_S_RANK">自己評価書!$EK$35</definedName>
    <definedName name="hyouka_towerunit_N08_4_W_RANK">自己評価書!$EL$35</definedName>
    <definedName name="hyouka_towerunit_N09_1_FLAG">自己評価書!$ID$35</definedName>
    <definedName name="hyouka_towerunit_N09_1_RANK">自己評価書!$EM$35</definedName>
    <definedName name="hyouka_towerunit_N09_2_FLAG">自己評価書!$IE$35</definedName>
    <definedName name="hyouka_towerunit_N09_2_RANK">自己評価書!$EN$35</definedName>
    <definedName name="hyouka_towerunit_N10_1_1_A__short1">自己評価書!$ER$35</definedName>
    <definedName name="hyouka_towerunit_N10_1_1_B1__short1">自己評価書!$ET$35</definedName>
    <definedName name="hyouka_towerunit_N10_1_1_B2__short1">自己評価書!$EV$35</definedName>
    <definedName name="hyouka_towerunit_N10_1_1_C__short1">自己評価書!$EX$35</definedName>
    <definedName name="hyouka_towerunit_N10_1_1_IRIGUCHI__marubatu">自己評価書!$EO$35</definedName>
    <definedName name="hyouka_towerunit_N10_1_1_KAI">自己評価書!$EQ$35</definedName>
    <definedName name="hyouka_towerunit_N10_1_1_KAI_KIND">自己評価書!$EP$35</definedName>
    <definedName name="hyouka_towerunit_N10_1_2_A__short1">自己評価書!$FC$35</definedName>
    <definedName name="hyouka_towerunit_N10_1_2_B1__short1">自己評価書!$FE$35</definedName>
    <definedName name="hyouka_towerunit_N10_1_2_B2__short1">自己評価書!$FG$35</definedName>
    <definedName name="hyouka_towerunit_N10_1_2_C__short1">自己評価書!$FI$35</definedName>
    <definedName name="hyouka_towerunit_N10_1_2_IRIGUCHI__marubatu">自己評価書!$EZ$35</definedName>
    <definedName name="hyouka_towerunit_N10_1_2_KAI">自己評価書!$FB$35</definedName>
    <definedName name="hyouka_towerunit_N10_1_2_KAI_KIND">自己評価書!$FA$35</definedName>
    <definedName name="hyouka_towerunit_N10_1_3_A__short1">自己評価書!$FN$35</definedName>
    <definedName name="hyouka_towerunit_N10_1_3_B1__short1">自己評価書!$FP$35</definedName>
    <definedName name="hyouka_towerunit_N10_1_3_B2__short1">自己評価書!$FR$35</definedName>
    <definedName name="hyouka_towerunit_N10_1_3_C__short1">自己評価書!$FT$35</definedName>
    <definedName name="hyouka_towerunit_N10_1_3_IRIGUCHI__marubatu">自己評価書!$FK$35</definedName>
    <definedName name="hyouka_towerunit_N10_1_3_KAI">自己評価書!$FM$35</definedName>
    <definedName name="hyouka_towerunit_N10_1_3_KAI_KIND">自己評価書!$FL$35</definedName>
    <definedName name="hyouka_towerunit_N10_1_4_A__short1">自己評価書!$FY$35</definedName>
    <definedName name="hyouka_towerunit_N10_1_4_B1__short1">自己評価書!$GA$35</definedName>
    <definedName name="hyouka_towerunit_N10_1_4_B2__short1">自己評価書!$GC$35</definedName>
    <definedName name="hyouka_towerunit_N10_1_4_C__short1">自己評価書!$GE$35</definedName>
    <definedName name="hyouka_towerunit_N10_1_4_IRIGUCHI__marubatu">自己評価書!$FV$35</definedName>
    <definedName name="hyouka_towerunit_N10_1_4_KAI">自己評価書!$FX$35</definedName>
    <definedName name="hyouka_towerunit_N10_1_4_KAI_KIND">自己評価書!$FW$35</definedName>
    <definedName name="hyouka_towerunit_N10_1_FLAG">自己評価書!$IF$35</definedName>
    <definedName name="hyouka_towerunit_SENYOU_MENSEKI">自己評価書!$N$35</definedName>
    <definedName name="hyouka_towerunit_SENYOU_YUKA_MENSEKI">自己評価書!$L$35</definedName>
    <definedName name="hyouka_towerunit_TOTAL_MENSEKI">自己評価書!$P$35</definedName>
    <definedName name="hyouka_towerunit_TYPE_NAME">自己評価書!$H$35</definedName>
    <definedName name="hyouka_towerunit_UNIT_NO">自己評価書!$D$35</definedName>
    <definedName name="hyouka_towerunit_UNIT_NO__new">自己評価書!$B$35</definedName>
    <definedName name="_xlnm.Print_Area" localSheetId="3">'1.評価用_第一面_第五面'!$A$1:$AO$350</definedName>
    <definedName name="shinsei_HIKIUKE_DATE">DATA!$D$11</definedName>
    <definedName name="shinsei_ISSUE_DATE">DATA!$D$13</definedName>
    <definedName name="shinsei_ISSUE_NO">DATA!$D$12</definedName>
    <definedName name="shinsei_UKETUKE_NO">DATA!$D$10</definedName>
    <definedName name="shinsei_UKETUKE_OFFICE_ID">DATA!$D$21</definedName>
    <definedName name="showsheetflag_1.評価用_第一面_第五面">dSHEET!$B$5</definedName>
    <definedName name="showsheetflag_2.長期用_第一面_第二面_評価連動">dSHEET!$B$6</definedName>
    <definedName name="showsheetflag_DATA">dSHEET!$B$3</definedName>
    <definedName name="showsheetflag_dSHEET">dSHEET!$B$2</definedName>
    <definedName name="showsheetflag_NoObject">dSHEET!$B$17</definedName>
    <definedName name="showsheetflag_項目リスト">dSHEET!$B$4</definedName>
    <definedName name="showsheetflag_自己評価書">dSHEET!$B$7</definedName>
    <definedName name="showsheetflag_説明">dSHEET!$B$16</definedName>
    <definedName name="wk_koujikikan_month">DATA!$F$125</definedName>
    <definedName name="wk_koujikikan_year">DATA!$F$124</definedName>
    <definedName name="work_tower_N01_3">自己評価書!$AI$9</definedName>
    <definedName name="work_tower_N01_6_JIBAN_TYOUSA_1">自己評価書!$AT$12</definedName>
    <definedName name="work_tower_N01_6_JIBAN_TYOUSA_2">マスターシート!$A$16</definedName>
    <definedName name="work_tower_N01_6_JIBAN_TYOUSA_3">マスターシート!$A$18</definedName>
    <definedName name="work_tower_N01_6_JIBAN_TYOUSA_4">マスターシート!$A$20</definedName>
    <definedName name="work_tower_N01_7_KUI_KEI_max">自己評価書!$BL$10</definedName>
    <definedName name="work_tower_N01_7_KUI_KEI_min">自己評価書!$BN$13</definedName>
    <definedName name="work_tower_N01_7_KUI_TYOU_max">自己評価書!$BL$11</definedName>
    <definedName name="work_tower_N01_7_KUI_TYOU_min">自己評価書!$BN$14</definedName>
    <definedName name="wsjob_JOB_KIND">DATA!$D$8</definedName>
    <definedName name="wsjob_TARGET_KIND">DATA!$D$9</definedName>
    <definedName name="wsjob_TARGET_KIND__label">DATA!$D$7</definedName>
    <definedName name="wskakunin__bouka">DATA!$D$77</definedName>
    <definedName name="wskakunin__kouji">DATA!$D$102</definedName>
    <definedName name="wskakunin__kuiki">DATA!$D$69</definedName>
    <definedName name="wskakunin__tosi_kuiki">DATA!$D$73</definedName>
    <definedName name="wskakunin_BOUKA_22JYO">DATA!$D$81</definedName>
    <definedName name="wskakunin_BOUKA_BOUKA">DATA!$D$78</definedName>
    <definedName name="wskakunin_BOUKA_JYUN_BOUKA">DATA!$D$79</definedName>
    <definedName name="wskakunin_BOUKA_NASI">DATA!$D$80</definedName>
    <definedName name="wskakunin_BUILD__address">DATA!$D$67</definedName>
    <definedName name="wskakunin_BUILD_KEN__ken">DATA!$D$68</definedName>
    <definedName name="wskakunin_BUILD_NAME">DATA!$D$66</definedName>
    <definedName name="wskakunin_dairi1__address">DATA!$D$41</definedName>
    <definedName name="wskakunin_dairi1__sikaku">DATA!$D$35</definedName>
    <definedName name="wskakunin_dairi1_JIMU__sikaku">DATA!$D$38</definedName>
    <definedName name="wskakunin_dairi1_JIMU_NAME">DATA!$D$39</definedName>
    <definedName name="wskakunin_dairi1_NAME">DATA!$D$36</definedName>
    <definedName name="wskakunin_dairi1_NAME_KANA">DATA!$D$37</definedName>
    <definedName name="wskakunin_dairi1_TEL">DATA!$D$42</definedName>
    <definedName name="wskakunin_dairi1_ZIP">DATA!$D$40</definedName>
    <definedName name="wskakunin_KAISU_TIJYOU_SHINSEI">DATA!$D$108</definedName>
    <definedName name="wskakunin_KAISU_TIKA_SHINSEI__zero">DATA!$D$109</definedName>
    <definedName name="wskakunin_kanri1__address">DATA!$D$56</definedName>
    <definedName name="wskakunin_kanri1__sikaku">DATA!$D$51</definedName>
    <definedName name="wskakunin_kanri1_JIMU__sikaku">DATA!$D$53</definedName>
    <definedName name="wskakunin_kanri1_JIMU_NAME">DATA!$D$54</definedName>
    <definedName name="wskakunin_kanri1_NAME">DATA!$D$52</definedName>
    <definedName name="wskakunin_kanri1_TEL">DATA!$D$57</definedName>
    <definedName name="wskakunin_kanri1_ZIP">DATA!$D$55</definedName>
    <definedName name="wskakunin_KENTIKU_MENSEKI_SHINSEI">DATA!$D$83</definedName>
    <definedName name="wskakunin_KOUJI_ITEN">DATA!$D$106</definedName>
    <definedName name="wskakunin_KOUJI_KAITIKU">DATA!$D$105</definedName>
    <definedName name="wskakunin_KOUJI_KANRYOU_YOTEI_DATE">DATA!$D$114</definedName>
    <definedName name="wskakunin_KOUJI_SINTIKU">DATA!$D$103</definedName>
    <definedName name="wskakunin_KOUJI_TYAKUSYU_YOTEI_DATE">DATA!$D$110</definedName>
    <definedName name="wskakunin_KOUJI_ZOUTIKU">DATA!$D$104</definedName>
    <definedName name="wskakunin_KOUZOU1">DATA!$D$121</definedName>
    <definedName name="wskakunin_KUIKI_HISETTEI">DATA!$D$76</definedName>
    <definedName name="wskakunin_KUIKI_JYUN_TOSHI">DATA!$D$71</definedName>
    <definedName name="wskakunin_KUIKI_KUIKIGAI">DATA!$D$72</definedName>
    <definedName name="wskakunin_KUIKI_SIGAIKA">DATA!$D$74</definedName>
    <definedName name="wskakunin_KUIKI_TOSI">DATA!$D$70</definedName>
    <definedName name="wskakunin_KUIKI_TYOSEI">DATA!$D$75</definedName>
    <definedName name="wskakunin_NOBE_MENSEKI_BUILD_SHINSEI">DATA!$D$84</definedName>
    <definedName name="wskakunin_NOBE_MENSEKI_JYUTAKU_SHINSEI">DATA!$D$107</definedName>
    <definedName name="wskakunin_owner1__address">DATA!$D$30</definedName>
    <definedName name="wskakunin_owner1_JIMU_NAME">DATA!$D$22</definedName>
    <definedName name="wskakunin_owner1_JIMU_NAME_KANA">DATA!$D$23</definedName>
    <definedName name="wskakunin_owner1_NAME">DATA!$D$26</definedName>
    <definedName name="wskakunin_owner1_NAME_KANA">DATA!$D$27</definedName>
    <definedName name="wskakunin_owner1_POST">DATA!$D$24</definedName>
    <definedName name="wskakunin_owner1_POST_KANA">DATA!$D$25</definedName>
    <definedName name="wskakunin_owner1_TEL">DATA!$D$31</definedName>
    <definedName name="wskakunin_owner1_ZIP">DATA!$D$29</definedName>
    <definedName name="wskakunin_p4_1__kouji">DATA!$D$94</definedName>
    <definedName name="wskakunin_p4_1_KAISU_TIKAI">DATA!$D$96</definedName>
    <definedName name="wskakunin_p4_1_KAISU_TIKAI_NOZOKU">DATA!$D$95</definedName>
    <definedName name="wskakunin_p4_1_KOUZOU1">DATA!$D$97</definedName>
    <definedName name="wskakunin_p4_1_KOUZOU2">DATA!$D$98</definedName>
    <definedName name="wskakunin_p4_1_TAKASA_KEN_MAX">DATA!$D$100</definedName>
    <definedName name="wskakunin_p4_1_TAKASA_MAX">DATA!$D$99</definedName>
    <definedName name="wskakunin_p4_1_youto1_YOUTO">DATA!$D$85</definedName>
    <definedName name="wskakunin_p4_1_youto1_YOUTO_CODE">DATA!$D$86</definedName>
    <definedName name="wskakunin_sekkei1__address">DATA!$D$49</definedName>
    <definedName name="wskakunin_sekkei1__sikaku">DATA!$D$44</definedName>
    <definedName name="wskakunin_sekkei1_JIMU__sikaku">DATA!$D$46</definedName>
    <definedName name="wskakunin_sekkei1_JIMU_NAME">DATA!$D$47</definedName>
    <definedName name="wskakunin_sekkei1_NAME">DATA!$D$45</definedName>
    <definedName name="wskakunin_sekkei1_TEL">DATA!$D$50</definedName>
    <definedName name="wskakunin_sekkei1_ZIP">DATA!$D$48</definedName>
    <definedName name="wskakunin_sekou1__address">DATA!$D$62</definedName>
    <definedName name="wskakunin_sekou1_JIMU_NAME">DATA!$D$60</definedName>
    <definedName name="wskakunin_sekou1_NAME">DATA!$D$58</definedName>
    <definedName name="wskakunin_sekou1_SEKOU__sikaku">DATA!$D$59</definedName>
    <definedName name="wskakunin_sekou1_TEL">DATA!$D$63</definedName>
    <definedName name="wskakunin_sekou1_ZIP">DATA!$D$61</definedName>
    <definedName name="wskakunin_SHIKITI_MENSEKI_1_TOTAL">DATA!$D$82</definedName>
    <definedName name="wskakunin_SHINSEI_DATE">DATA!$D$17</definedName>
    <definedName name="wskakunin_YOUTO">DATA!$D$101</definedName>
    <definedName name="wskakunin_YOUTO_TIIKI_A">DATA!$D$122</definedName>
    <definedName name="スラブ厚">マスターシート!$AF$3:$AF$9</definedName>
    <definedName name="チェックＢＯＸ">マスターシート!$B$3:$B$4</definedName>
    <definedName name="異なる天井">マスターシート!$N$3:$N$7</definedName>
    <definedName name="一級">項目リスト!$A$3</definedName>
    <definedName name="温熱環境に関すること">マスターシート!$AG$3:$AG$5</definedName>
    <definedName name="界床">マスターシート!$K$3:$K$7</definedName>
    <definedName name="開口部住戸位置">マスターシート!$Q$3:$Q$8</definedName>
    <definedName name="共用排水">マスターシート!$D$3:$D$8</definedName>
    <definedName name="近隣商業地域">項目リスト!$L$3:$L$8</definedName>
    <definedName name="近隣商業地域建ぺい率">項目リスト!$Y$3:$Y$4</definedName>
    <definedName name="躯体天井">マスターシート!$M$3:$M$6</definedName>
    <definedName name="軽量床衝撃音対策">マスターシート!$AJ$3:$AJ$5</definedName>
    <definedName name="建ぺい率">項目リスト!$R$2:$AD$2</definedName>
    <definedName name="建築士">項目リスト!$A$2:$C$2</definedName>
    <definedName name="県知事">項目リスト!$A$4:$A$50</definedName>
    <definedName name="工業専用地域">項目リスト!$P$3:$P$7</definedName>
    <definedName name="工業専用地域建ぺい率">項目リスト!$AC$3:$AC$6</definedName>
    <definedName name="工業地域">項目リスト!$O$3:$O$7</definedName>
    <definedName name="工業地域建ぺい率">項目リスト!$AB$3:$AB$4</definedName>
    <definedName name="工事届用主要用途">項目リスト!$AO$3:$AO$7</definedName>
    <definedName name="工事届用主要用途2">項目リスト!$AP$3:$AP$39</definedName>
    <definedName name="杭種">マスターシート!$H$3:$H$5</definedName>
    <definedName name="構造">項目リスト!$AF$3:$AF$8</definedName>
    <definedName name="指定なし">項目リスト!$Q$3:$Q$8</definedName>
    <definedName name="指定なし建ぺい率">項目リスト!$AD$3:$AD$7</definedName>
    <definedName name="施工者">項目リスト!$D$3:$D$51</definedName>
    <definedName name="重量床衝撃音対策">マスターシート!$AI$3:$AI$5</definedName>
    <definedName name="出入口">マスターシート!$R$3:$R$7</definedName>
    <definedName name="準工業地域">項目リスト!$N$3:$N$8</definedName>
    <definedName name="準工業地域建ぺい率">項目リスト!$AA$3:$AA$5</definedName>
    <definedName name="準住居地域">項目リスト!$K$3:$K$8</definedName>
    <definedName name="準住居地域建ぺい率">項目リスト!$X$3:$X$5</definedName>
    <definedName name="商業地域">項目リスト!$M$3:$M$14</definedName>
    <definedName name="商業地域建ぺい率">項目リスト!$Z$3</definedName>
    <definedName name="選択">マスターシート!$I$3:$I$4</definedName>
    <definedName name="選択○×">マスターシート!$J$3:$J$5</definedName>
    <definedName name="耐火建築物">項目リスト!$AM$3:$AM$8</definedName>
    <definedName name="大臣">項目リスト!$A$3</definedName>
    <definedName name="第一種住居地域">項目リスト!$I$3:$I$8</definedName>
    <definedName name="第一種住居地域建ぺい率">項目リスト!$V$3:$V$5</definedName>
    <definedName name="第一種中高層住居専用地域">項目リスト!$G$3:$G$8</definedName>
    <definedName name="第一種中高層住居専用地域建ぺい率">項目リスト!$T$3:$T$6</definedName>
    <definedName name="第一種低層住居専用地域">項目リスト!$E$3:$E$8</definedName>
    <definedName name="第一種低層住居専用地域建ぺい率">項目リスト!$R$3:$R$6</definedName>
    <definedName name="第二種住居地域">項目リスト!$J$3:$J$8</definedName>
    <definedName name="第二種住居地域建ぺい率">項目リスト!$W$3:$W$5</definedName>
    <definedName name="第二種中高層住居専用地域">項目リスト!$H$3:$H$8</definedName>
    <definedName name="第二種中高層住居専用地域建ぺい率">項目リスト!$U$3:$U$6</definedName>
    <definedName name="第二種低層住居専用地域">項目リスト!$F$3:$F$8</definedName>
    <definedName name="第二種低層住居専用地域建ぺい率">項目リスト!$S$3:$S$6</definedName>
    <definedName name="地域区分">マスターシート!$P$3:$P$9</definedName>
    <definedName name="地盤調査方法">マスターシート!$E$3:$E$7</definedName>
    <definedName name="直接基礎_形式">マスターシート!$G$3:$G$6</definedName>
    <definedName name="直接基礎_構造方法">マスターシート!$F$3:$F$6</definedName>
    <definedName name="等級_320">マスターシート!$AD$3:$AD$6</definedName>
    <definedName name="等級0_2">マスターシート!$U$3:$U$6</definedName>
    <definedName name="等級0_3">マスターシート!$V$3:$V$7</definedName>
    <definedName name="等級0_4">マスターシート!$W$3:$W$8</definedName>
    <definedName name="等級0_5">マスターシート!$X$3:$X$9</definedName>
    <definedName name="等級1_2">マスターシート!$Z$3:$Z$5</definedName>
    <definedName name="等級1_3">マスターシート!$AA$3:$AA$6</definedName>
    <definedName name="等級1_4">マスターシート!$AB$3:$AB$7</definedName>
    <definedName name="等級1_5">マスターシート!$AC$3:$AC$8</definedName>
    <definedName name="等級1_8">マスターシート!$AE$3:$AE$11</definedName>
    <definedName name="等級5_2">マスターシート!$AH$3:$AH$6</definedName>
    <definedName name="二級">項目リスト!$B$3:$B$49</definedName>
    <definedName name="排煙形式">マスターシート!$S$3:$S$8</definedName>
    <definedName name="避難器具種類">マスターシート!$L$3:$L$11</definedName>
    <definedName name="平面形状">マスターシート!$T$3:$T$6</definedName>
    <definedName name="変更障害">マスターシート!$O$3:$O$7</definedName>
    <definedName name="便所">項目リスト!$AN$3:$AN$5</definedName>
    <definedName name="免震構造物">マスターシート!$C$3:$C$5</definedName>
    <definedName name="木造">項目リスト!$C$3:$C$49</definedName>
    <definedName name="容積率">項目リスト!$E$2:$Q$2</definedName>
    <definedName name="用途区分">項目リスト!$AG$3:$AG$68</definedName>
    <definedName name="用途地域">項目リスト!$AE$3:$AE$15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9" i="38" l="1"/>
  <c r="O45" i="38"/>
  <c r="N97" i="38"/>
  <c r="CE35" i="36"/>
  <c r="CD35" i="36"/>
  <c r="CC35" i="36"/>
  <c r="BW35" i="36"/>
  <c r="CA35" i="36"/>
  <c r="BY35" i="36"/>
  <c r="V130" i="38"/>
  <c r="O134" i="38"/>
  <c r="O133" i="38"/>
  <c r="O132" i="38"/>
  <c r="N130" i="38"/>
  <c r="N129" i="38"/>
  <c r="AA126" i="38"/>
  <c r="W126" i="38"/>
  <c r="P128" i="38"/>
  <c r="P125" i="38"/>
  <c r="S123" i="38"/>
  <c r="P122" i="38"/>
  <c r="S120" i="38"/>
  <c r="C109" i="38"/>
  <c r="AG112" i="38"/>
  <c r="AG111" i="38"/>
  <c r="AF112" i="38"/>
  <c r="AF111" i="38"/>
  <c r="AF110" i="38"/>
  <c r="AF109" i="38"/>
  <c r="AF108" i="38"/>
  <c r="AF107" i="38"/>
  <c r="AF106" i="38"/>
  <c r="AF105" i="38"/>
  <c r="N118" i="38"/>
  <c r="N117" i="38"/>
  <c r="N114" i="38"/>
  <c r="N110" i="38"/>
  <c r="AB93" i="38"/>
  <c r="T93" i="38"/>
  <c r="S91" i="38"/>
  <c r="S90" i="38"/>
  <c r="Y95" i="38"/>
  <c r="N106" i="38"/>
  <c r="N105" i="38"/>
  <c r="AF90" i="38"/>
  <c r="AF89" i="38"/>
  <c r="P81" i="38"/>
  <c r="N80" i="38"/>
  <c r="P79" i="38"/>
  <c r="T96" i="38"/>
  <c r="AB95" i="38"/>
  <c r="T95" i="38"/>
  <c r="R95" i="38"/>
  <c r="O95" i="38"/>
  <c r="T94" i="38"/>
  <c r="Y93" i="38"/>
  <c r="R93" i="38"/>
  <c r="O93" i="38"/>
  <c r="N92" i="38"/>
  <c r="O91" i="38"/>
  <c r="O90" i="38"/>
  <c r="N89" i="38"/>
  <c r="AF82" i="38"/>
  <c r="AF81" i="38"/>
  <c r="AF80" i="38"/>
  <c r="AF79" i="38"/>
  <c r="W88" i="38"/>
  <c r="P88" i="38"/>
  <c r="O87" i="38"/>
  <c r="N86" i="38"/>
  <c r="N78" i="38"/>
  <c r="AG82" i="38"/>
  <c r="AG81" i="38"/>
  <c r="AF78" i="38"/>
  <c r="C80" i="38"/>
  <c r="N77" i="38"/>
  <c r="AF77" i="38"/>
  <c r="AF76" i="38"/>
  <c r="N76" i="38"/>
  <c r="N74" i="38"/>
  <c r="AG73" i="38"/>
  <c r="AF73" i="38"/>
  <c r="AG72" i="38"/>
  <c r="AF72" i="38"/>
  <c r="N72" i="38"/>
  <c r="AF71" i="38"/>
  <c r="N71" i="38"/>
  <c r="AF70" i="38"/>
  <c r="N70" i="38"/>
  <c r="AF69" i="38"/>
  <c r="Z69" i="38"/>
  <c r="R69" i="38"/>
  <c r="O69" i="38"/>
  <c r="AF68" i="38"/>
  <c r="AF67" i="38"/>
  <c r="N67" i="38"/>
  <c r="N58" i="38"/>
  <c r="N57" i="38"/>
  <c r="N54" i="38"/>
  <c r="S53" i="38"/>
  <c r="N53" i="38"/>
  <c r="S52" i="38"/>
  <c r="N52" i="38"/>
  <c r="N51" i="38"/>
  <c r="S50" i="38"/>
  <c r="N50" i="38"/>
  <c r="C50" i="38"/>
  <c r="AG48" i="38"/>
  <c r="AF48" i="38"/>
  <c r="S49" i="38"/>
  <c r="N49" i="38"/>
  <c r="AG47" i="38"/>
  <c r="AF47" i="38"/>
  <c r="N48" i="38"/>
  <c r="AF46" i="38"/>
  <c r="S47" i="38"/>
  <c r="N47" i="38"/>
  <c r="AF45" i="38"/>
  <c r="N46" i="38"/>
  <c r="AF44" i="38"/>
  <c r="N44" i="38"/>
  <c r="N36" i="38"/>
  <c r="N34" i="38"/>
  <c r="AB33" i="38"/>
  <c r="Y33" i="38"/>
  <c r="AB32" i="38"/>
  <c r="Y32" i="38"/>
  <c r="N31" i="38"/>
  <c r="AB30" i="38"/>
  <c r="X30" i="38"/>
  <c r="S30" i="38"/>
  <c r="N30" i="38"/>
  <c r="X29" i="38"/>
  <c r="S29" i="38"/>
  <c r="X28" i="38"/>
  <c r="S28" i="38"/>
  <c r="N28" i="38"/>
  <c r="N27" i="38"/>
  <c r="T26" i="38"/>
  <c r="O26" i="38"/>
  <c r="T25" i="38"/>
  <c r="O25" i="38"/>
  <c r="W24" i="38"/>
  <c r="T24" i="38"/>
  <c r="V23" i="38"/>
  <c r="Q23" i="38"/>
  <c r="X22" i="38"/>
  <c r="Q22" i="38"/>
  <c r="V21" i="38"/>
  <c r="Q21" i="38"/>
  <c r="X20" i="38"/>
  <c r="Q20" i="38"/>
  <c r="S19" i="38"/>
  <c r="N19" i="38"/>
  <c r="N18" i="38"/>
  <c r="N17" i="38"/>
  <c r="N16" i="38"/>
  <c r="AG15" i="38"/>
  <c r="AF15" i="38"/>
  <c r="S15" i="38"/>
  <c r="N15" i="38"/>
  <c r="AG14" i="38"/>
  <c r="AF14" i="38"/>
  <c r="N14" i="38"/>
  <c r="AF13" i="38"/>
  <c r="O13" i="38"/>
  <c r="AF12" i="38"/>
  <c r="O12" i="38"/>
  <c r="AF11" i="38"/>
  <c r="O11" i="38"/>
  <c r="AF10" i="38"/>
  <c r="O10" i="38"/>
  <c r="AF9" i="38"/>
  <c r="N4" i="38"/>
  <c r="N3" i="38"/>
  <c r="N2" i="38"/>
  <c r="IH35" i="36" l="1"/>
  <c r="IE35" i="36"/>
  <c r="IA35" i="36"/>
  <c r="HZ35" i="36"/>
  <c r="HY35" i="36"/>
  <c r="HX35" i="36"/>
  <c r="HW35" i="36"/>
  <c r="HV35" i="36"/>
  <c r="HU35" i="36"/>
  <c r="HT35" i="36"/>
  <c r="HR35" i="36"/>
  <c r="HQ35" i="36"/>
  <c r="HP35" i="36"/>
  <c r="HO35" i="36"/>
  <c r="HN35" i="36"/>
  <c r="HM35" i="36"/>
  <c r="HL35" i="36"/>
  <c r="HK35" i="36"/>
  <c r="HC35" i="36"/>
  <c r="HA35" i="36"/>
  <c r="GY35" i="36"/>
  <c r="GX35" i="36"/>
  <c r="GE35" i="36"/>
  <c r="GC35" i="36"/>
  <c r="FY35" i="36"/>
  <c r="FX35" i="36"/>
  <c r="FW35" i="36"/>
  <c r="FT35" i="36"/>
  <c r="FR35" i="36"/>
  <c r="FN35" i="36"/>
  <c r="FM35" i="36"/>
  <c r="FL35" i="36"/>
  <c r="FI35" i="36"/>
  <c r="FG35" i="36"/>
  <c r="FC35" i="36"/>
  <c r="FB35" i="36"/>
  <c r="FA35" i="36"/>
  <c r="EX35" i="36"/>
  <c r="IJ35" i="36" s="1"/>
  <c r="EV35" i="36"/>
  <c r="II35" i="36" s="1"/>
  <c r="ER35" i="36"/>
  <c r="IG35" i="36" s="1"/>
  <c r="EQ35" i="36"/>
  <c r="EP35" i="36"/>
  <c r="EM35" i="36"/>
  <c r="ID35" i="36" s="1"/>
  <c r="DI35" i="36"/>
  <c r="DH35" i="36"/>
  <c r="DG35" i="36"/>
  <c r="DF35" i="36"/>
  <c r="DE35" i="36"/>
  <c r="DD35" i="36"/>
  <c r="HH35" i="36" s="1"/>
  <c r="DC35" i="36"/>
  <c r="DB35" i="36"/>
  <c r="DA35" i="36"/>
  <c r="CZ35" i="36"/>
  <c r="CY35" i="36"/>
  <c r="CX35" i="36"/>
  <c r="CW35" i="36"/>
  <c r="CV35" i="36"/>
  <c r="CU35" i="36"/>
  <c r="CT35" i="36"/>
  <c r="CS35" i="36"/>
  <c r="CR35" i="36"/>
  <c r="CO35" i="36"/>
  <c r="CN35" i="36"/>
  <c r="CM35" i="36"/>
  <c r="CL35" i="36"/>
  <c r="CK35" i="36"/>
  <c r="CJ35" i="36"/>
  <c r="CI35" i="36"/>
  <c r="CH35" i="36"/>
  <c r="BX35" i="36"/>
  <c r="HD35" i="36" s="1"/>
  <c r="AU35" i="36"/>
  <c r="AR35" i="36"/>
  <c r="AQ35" i="36"/>
  <c r="AO35" i="36"/>
  <c r="AN35" i="36"/>
  <c r="AL35" i="36"/>
  <c r="AK35" i="36"/>
  <c r="Y35" i="36"/>
  <c r="GW35" i="36" s="1"/>
  <c r="IJ34" i="36"/>
  <c r="II34" i="36"/>
  <c r="IH34" i="36"/>
  <c r="IG34" i="36"/>
  <c r="IF34" i="36"/>
  <c r="IE34" i="36"/>
  <c r="ID34" i="36"/>
  <c r="IC34" i="36"/>
  <c r="IB34" i="36"/>
  <c r="IA34" i="36"/>
  <c r="HZ34" i="36"/>
  <c r="HY34" i="36"/>
  <c r="HX34" i="36"/>
  <c r="HS34" i="36" s="1"/>
  <c r="HW34" i="36"/>
  <c r="HV34" i="36"/>
  <c r="HU34" i="36"/>
  <c r="HT34" i="36"/>
  <c r="HR34" i="36"/>
  <c r="HQ34" i="36"/>
  <c r="HP34" i="36"/>
  <c r="HJ34" i="36" s="1"/>
  <c r="HO34" i="36"/>
  <c r="HN34" i="36"/>
  <c r="HM34" i="36"/>
  <c r="HL34" i="36"/>
  <c r="HK34" i="36"/>
  <c r="HI34" i="36"/>
  <c r="HH34" i="36"/>
  <c r="HG34" i="36"/>
  <c r="HF34" i="36"/>
  <c r="HE34" i="36"/>
  <c r="HD34" i="36"/>
  <c r="HC34" i="36"/>
  <c r="HA34" i="36"/>
  <c r="GZ34" i="36"/>
  <c r="GY34" i="36"/>
  <c r="GX34" i="36"/>
  <c r="GW34" i="36"/>
  <c r="FX34" i="36"/>
  <c r="FM34" i="36"/>
  <c r="FB34" i="36"/>
  <c r="EQ34" i="36"/>
  <c r="AX34" i="36"/>
  <c r="D34" i="36"/>
  <c r="A34" i="36"/>
  <c r="AT14" i="36"/>
  <c r="GS13" i="36"/>
  <c r="AI13" i="36"/>
  <c r="GZ35" i="36" s="1"/>
  <c r="GS12" i="36"/>
  <c r="AT12" i="36"/>
  <c r="GM11" i="36" s="1"/>
  <c r="BL11" i="36"/>
  <c r="GM13" i="36" s="1"/>
  <c r="AU11" i="36"/>
  <c r="AT11" i="36" s="1"/>
  <c r="CL10" i="36"/>
  <c r="BL10" i="36"/>
  <c r="GM12" i="36" s="1"/>
  <c r="AU10" i="36"/>
  <c r="AT10" i="36" s="1"/>
  <c r="AI10" i="36"/>
  <c r="GP10" i="36" s="1"/>
  <c r="BM9" i="36"/>
  <c r="BL9" i="36" s="1"/>
  <c r="AU9" i="36"/>
  <c r="AT9" i="36" s="1"/>
  <c r="AI9" i="36"/>
  <c r="GM10" i="36" s="1"/>
  <c r="BL8" i="36"/>
  <c r="AT8" i="36"/>
  <c r="BM7" i="36"/>
  <c r="BL7" i="36" s="1"/>
  <c r="AU7" i="36"/>
  <c r="AT7" i="36" s="1"/>
  <c r="H2" i="36"/>
  <c r="AQ268" i="34"/>
  <c r="EL35" i="36" s="1"/>
  <c r="AQ264" i="34"/>
  <c r="EK35" i="36" s="1"/>
  <c r="AQ260" i="34"/>
  <c r="EJ35" i="36" s="1"/>
  <c r="AQ256" i="34"/>
  <c r="EI35" i="36" s="1"/>
  <c r="AQ218" i="34"/>
  <c r="CL8" i="36" s="1"/>
  <c r="GS8" i="36" s="1"/>
  <c r="AQ212" i="34"/>
  <c r="CL7" i="36" s="1"/>
  <c r="GS7" i="36" s="1"/>
  <c r="AQ27" i="34"/>
  <c r="AI11" i="36" s="1"/>
  <c r="GP11" i="36" s="1"/>
  <c r="AQ15" i="34"/>
  <c r="AI8" i="36" s="1"/>
  <c r="GP8" i="36" s="1"/>
  <c r="AQ11" i="34"/>
  <c r="AI7" i="36" s="1"/>
  <c r="F122" i="3"/>
  <c r="F121" i="3"/>
  <c r="F114" i="3"/>
  <c r="F116" i="3" s="1"/>
  <c r="F110" i="3"/>
  <c r="F111" i="3" s="1"/>
  <c r="F109" i="3"/>
  <c r="F108" i="3"/>
  <c r="F107" i="3"/>
  <c r="F106" i="3"/>
  <c r="F105" i="3"/>
  <c r="F104" i="3"/>
  <c r="F103" i="3"/>
  <c r="F102" i="3"/>
  <c r="F101" i="3"/>
  <c r="F100" i="3"/>
  <c r="F99" i="3"/>
  <c r="F98" i="3"/>
  <c r="F97" i="3"/>
  <c r="F96" i="3"/>
  <c r="F95" i="3"/>
  <c r="F94" i="3"/>
  <c r="F93" i="3"/>
  <c r="F86" i="3"/>
  <c r="F85" i="3"/>
  <c r="F84" i="3"/>
  <c r="F83" i="3"/>
  <c r="F82" i="3"/>
  <c r="F81" i="3"/>
  <c r="F80" i="3"/>
  <c r="F79" i="3"/>
  <c r="F78" i="3"/>
  <c r="F77" i="3"/>
  <c r="F76" i="3"/>
  <c r="F75" i="3"/>
  <c r="F74" i="3"/>
  <c r="F73" i="3"/>
  <c r="F72" i="3"/>
  <c r="F71" i="3"/>
  <c r="F70" i="3"/>
  <c r="F69" i="3"/>
  <c r="F68" i="3"/>
  <c r="F67" i="3"/>
  <c r="F66" i="3"/>
  <c r="F65" i="3"/>
  <c r="F63" i="3"/>
  <c r="F62" i="3"/>
  <c r="F61" i="3"/>
  <c r="F60" i="3"/>
  <c r="F64" i="3" s="1"/>
  <c r="F59" i="3"/>
  <c r="F58" i="3"/>
  <c r="F57" i="3"/>
  <c r="F56" i="3"/>
  <c r="F55" i="3"/>
  <c r="F54" i="3"/>
  <c r="F53" i="3"/>
  <c r="F52" i="3"/>
  <c r="F51" i="3"/>
  <c r="F50" i="3"/>
  <c r="F49" i="3"/>
  <c r="F48" i="3"/>
  <c r="F47" i="3"/>
  <c r="F46" i="3"/>
  <c r="F45" i="3"/>
  <c r="F44" i="3"/>
  <c r="F43" i="3"/>
  <c r="F42" i="3"/>
  <c r="F41" i="3"/>
  <c r="F40" i="3"/>
  <c r="F39" i="3"/>
  <c r="F38" i="3"/>
  <c r="F37" i="3"/>
  <c r="F36" i="3"/>
  <c r="F35" i="3"/>
  <c r="F33" i="3"/>
  <c r="F34" i="3" s="1"/>
  <c r="F32" i="3"/>
  <c r="F31" i="3"/>
  <c r="F30" i="3"/>
  <c r="F29" i="3"/>
  <c r="F28" i="3"/>
  <c r="F27" i="3"/>
  <c r="F26" i="3"/>
  <c r="F25" i="3"/>
  <c r="F24" i="3"/>
  <c r="F23" i="3"/>
  <c r="F22" i="3"/>
  <c r="F21" i="3"/>
  <c r="F17" i="3"/>
  <c r="F20" i="3" s="1"/>
  <c r="F13" i="3"/>
  <c r="F14" i="3" s="1"/>
  <c r="F12" i="3"/>
  <c r="F11" i="3"/>
  <c r="F10" i="3"/>
  <c r="F9" i="3"/>
  <c r="F8" i="3"/>
  <c r="F7" i="3"/>
  <c r="F115" i="3" l="1"/>
  <c r="F15" i="3"/>
  <c r="F16" i="3"/>
  <c r="F117" i="3"/>
  <c r="GM9" i="36"/>
  <c r="HE35" i="36"/>
  <c r="HG35" i="36"/>
  <c r="IC35" i="36"/>
  <c r="HI35" i="36"/>
  <c r="IF35" i="36"/>
  <c r="GN12" i="36"/>
  <c r="HF35" i="36"/>
  <c r="F18" i="3"/>
  <c r="F112" i="3"/>
  <c r="GN13" i="36"/>
  <c r="F19" i="3"/>
  <c r="F113" i="3"/>
</calcChain>
</file>

<file path=xl/sharedStrings.xml><?xml version="1.0" encoding="utf-8"?>
<sst xmlns="http://schemas.openxmlformats.org/spreadsheetml/2006/main" count="3597" uniqueCount="1488">
  <si>
    <t>延べ面積－住宅の部分</t>
  </si>
  <si>
    <t>工事着手予定年月日</t>
  </si>
  <si>
    <t>第三面</t>
  </si>
  <si>
    <t>建築主</t>
  </si>
  <si>
    <t>役職</t>
  </si>
  <si>
    <t/>
  </si>
  <si>
    <t>さいたま中央事務所</t>
  </si>
  <si>
    <t>工事完了予定年月日</t>
  </si>
  <si>
    <t>用途地域等</t>
  </si>
  <si>
    <t>会社名</t>
  </si>
  <si>
    <t>都市計画区域</t>
  </si>
  <si>
    <t>敷地面積1</t>
  </si>
  <si>
    <t>建築面積</t>
  </si>
  <si>
    <t>延べ面積-申請部分</t>
  </si>
  <si>
    <t>氏名</t>
  </si>
  <si>
    <t>郵便番号</t>
  </si>
  <si>
    <t>住所</t>
  </si>
  <si>
    <t>電話番号</t>
  </si>
  <si>
    <t>フリガナ</t>
  </si>
  <si>
    <t>資格</t>
  </si>
  <si>
    <t>事務所 資格</t>
  </si>
  <si>
    <t>事務所名</t>
  </si>
  <si>
    <t>所在地</t>
  </si>
  <si>
    <t>申請部分</t>
  </si>
  <si>
    <t>建築物全体</t>
  </si>
  <si>
    <t>階数－地上</t>
  </si>
  <si>
    <t>種別</t>
  </si>
  <si>
    <t>確認中間</t>
  </si>
  <si>
    <t>完了</t>
  </si>
  <si>
    <t>予定年月日</t>
  </si>
  <si>
    <t>確認</t>
  </si>
  <si>
    <t>第一種低層住居専用地域</t>
  </si>
  <si>
    <t>主要用途</t>
  </si>
  <si>
    <t>　</t>
  </si>
  <si>
    <t>区分－種別</t>
  </si>
  <si>
    <t>引受番号</t>
  </si>
  <si>
    <t>引受日</t>
  </si>
  <si>
    <t>確認済証番号</t>
  </si>
  <si>
    <t>確認済証交付日</t>
  </si>
  <si>
    <t>引受事務所</t>
  </si>
  <si>
    <t>代理者</t>
  </si>
  <si>
    <t>設計者</t>
  </si>
  <si>
    <t>監理者</t>
  </si>
  <si>
    <t>施工者</t>
  </si>
  <si>
    <t>備考（建築物名称）</t>
  </si>
  <si>
    <t>地名地番</t>
  </si>
  <si>
    <t>防火地域等</t>
  </si>
  <si>
    <t>第四面</t>
  </si>
  <si>
    <t>営業所 資格</t>
  </si>
  <si>
    <t>営業所名</t>
  </si>
  <si>
    <t>内外の別</t>
  </si>
  <si>
    <t>合計</t>
  </si>
  <si>
    <t>工事種別</t>
  </si>
  <si>
    <t>階数－地下</t>
  </si>
  <si>
    <t>構造</t>
  </si>
  <si>
    <t>構造の一部</t>
  </si>
  <si>
    <t>高さ－最高の高さ</t>
  </si>
  <si>
    <t>高さ－最高の軒の高さ</t>
  </si>
  <si>
    <t>都市計画区域内</t>
  </si>
  <si>
    <t>市街化区域</t>
  </si>
  <si>
    <t>指定なし</t>
  </si>
  <si>
    <t>一戸建ての住宅</t>
  </si>
  <si>
    <t>新築</t>
  </si>
  <si>
    <t>木造</t>
  </si>
  <si>
    <t>項目名</t>
  </si>
  <si>
    <t>セル名</t>
  </si>
  <si>
    <t>データ</t>
  </si>
  <si>
    <t>Customセル名</t>
  </si>
  <si>
    <t>Customデータ</t>
  </si>
  <si>
    <t>**wsjob_TARGET_KIND__label</t>
  </si>
  <si>
    <t>**shinsei_UKETUKE_NO</t>
  </si>
  <si>
    <t>**shinsei_HIKIUKE_DATE</t>
  </si>
  <si>
    <t>**shinsei_ISSUE_NO</t>
  </si>
  <si>
    <t>**shinsei_ISSUE_DATE</t>
  </si>
  <si>
    <t>**shinsei_UKETUKE_OFFICE_ID</t>
  </si>
  <si>
    <t>**wskakunin_owner1_JIMU_NAME</t>
  </si>
  <si>
    <t>**wskakunin_owner1_POST</t>
  </si>
  <si>
    <t>**wskakunin_owner1_NAME</t>
  </si>
  <si>
    <t>**wskakunin_owner1_NAME_KANA</t>
  </si>
  <si>
    <t>**wskakunin_owner1_ZIP</t>
  </si>
  <si>
    <t>**wskakunin_owner1__address</t>
  </si>
  <si>
    <t>**wskakunin_owner1_TEL</t>
  </si>
  <si>
    <t>**wskakunin_dairi1__sikaku</t>
  </si>
  <si>
    <t>**wskakunin_dairi1_NAME</t>
  </si>
  <si>
    <t>**wskakunin_dairi1_NAME_KANA</t>
  </si>
  <si>
    <t>**wskakunin_dairi1_JIMU__sikaku</t>
  </si>
  <si>
    <t>**wskakunin_dairi1_JIMU_NAME</t>
  </si>
  <si>
    <t>**wskakunin_dairi1_ZIP</t>
  </si>
  <si>
    <t>**wskakunin_dairi1__address</t>
  </si>
  <si>
    <t>**wskakunin_dairi1_TEL</t>
  </si>
  <si>
    <t>**wskakunin_sekkei1__sikaku</t>
  </si>
  <si>
    <t>**wskakunin_sekkei1_NAME</t>
  </si>
  <si>
    <t>**wskakunin_sekkei1_JIMU__sikaku</t>
  </si>
  <si>
    <t>**wskakunin_sekkei1_JIMU_NAME</t>
  </si>
  <si>
    <t>**wskakunin_sekkei1_ZIP</t>
  </si>
  <si>
    <t>**wskakunin_sekkei1__address</t>
  </si>
  <si>
    <t>**wskakunin_sekkei1_TEL</t>
  </si>
  <si>
    <t>**wskakunin_kanri1__sikaku</t>
  </si>
  <si>
    <t>**wskakunin_kanri1_NAME</t>
  </si>
  <si>
    <t>**wskakunin_kanri1_JIMU__sikaku</t>
  </si>
  <si>
    <t>**wskakunin_kanri1_JIMU_NAME</t>
  </si>
  <si>
    <t>**wskakunin_kanri1_ZIP</t>
  </si>
  <si>
    <t>**wskakunin_kanri1__address</t>
  </si>
  <si>
    <t>**wskakunin_kanri1_TEL</t>
  </si>
  <si>
    <t>**wskakunin_sekou1_NAME</t>
  </si>
  <si>
    <t>**wskakunin_sekou1_SEKOU__sikaku</t>
  </si>
  <si>
    <t>**wskakunin_sekou1_JIMU_NAME</t>
  </si>
  <si>
    <t>**wskakunin_sekou1_ZIP</t>
  </si>
  <si>
    <t>**wskakunin_sekou1__address</t>
  </si>
  <si>
    <t>**wskakunin_sekou1_TEL</t>
  </si>
  <si>
    <t>**wskakunin_BUILD_NAME</t>
  </si>
  <si>
    <t>**wskakunin_BUILD__address</t>
  </si>
  <si>
    <t>**wskakunin__kuiki</t>
  </si>
  <si>
    <t>**wskakunin_SHIKITI_MENSEKI_1_TOTAL</t>
  </si>
  <si>
    <t>**wskakunin_KENTIKU_MENSEKI_SHINSEI</t>
  </si>
  <si>
    <t>**wskakunin_NOBE_MENSEKI_BUILD_SHINSEI</t>
  </si>
  <si>
    <t>**wskakunin_p4_1_youto1_YOUTO</t>
  </si>
  <si>
    <t>**wskakunin_p4_1__kouji</t>
  </si>
  <si>
    <t>**wskakunin_p4_1_KAISU_TIKAI_NOZOKU</t>
  </si>
  <si>
    <t>**wskakunin_p4_1_KAISU_TIKAI</t>
  </si>
  <si>
    <t>**wskakunin_p4_1_KOUZOU1</t>
  </si>
  <si>
    <t>**wskakunin_p4_1_KOUZOU2</t>
  </si>
  <si>
    <t>**wskakunin_p4_1_TAKASA_MAX</t>
  </si>
  <si>
    <t>**wskakunin_p4_1_TAKASA_KEN_MAX</t>
  </si>
  <si>
    <t>**wskakunin_YOUTO</t>
  </si>
  <si>
    <t>**wskakunin__kouji</t>
  </si>
  <si>
    <t>**wskakunin_NOBE_MENSEKI_JYUTAKU_SHINSEI</t>
  </si>
  <si>
    <t>**wskakunin_KAISU_TIJYOU_SHINSEI</t>
  </si>
  <si>
    <t>**wskakunin_KAISU_TIKA_SHINSEI__zero</t>
  </si>
  <si>
    <t>**wskakunin_KOUJI_TYAKUSYU_YOTEI_DATE</t>
  </si>
  <si>
    <t>**wskakunin_KOUJI_KANRYOU_YOTEI_DATE</t>
  </si>
  <si>
    <t>**wskakunin_YOUTO_TIIKI_A</t>
  </si>
  <si>
    <t>cst_shinsei_HIKIUKE_DATE</t>
  </si>
  <si>
    <t>cst_shinsei_ISSUE_DATE</t>
  </si>
  <si>
    <t>cst_shinsei_UKETUKE_OFFICE_ID</t>
  </si>
  <si>
    <t>cst_wskakunin_owner1_JIMU_NAME</t>
  </si>
  <si>
    <t>cst_wskakunin_owner1_POST</t>
  </si>
  <si>
    <t>cst_wskakunin_owner1_NAME</t>
  </si>
  <si>
    <t>cst_wskakunin_owner1_NAME_KANA</t>
  </si>
  <si>
    <t>cst_wskakunin_owner1_ZIP</t>
  </si>
  <si>
    <t>cst_wskakunin_owner1__address</t>
  </si>
  <si>
    <t>cst_wskakunin_owner1_TEL</t>
  </si>
  <si>
    <t>cst_wskakunin_dairi1__sikaku</t>
  </si>
  <si>
    <t>cst_wskakunin_dairi1_NAME</t>
  </si>
  <si>
    <t>cst_wskakunin_dairi1_NAME_KANA</t>
  </si>
  <si>
    <t>cst_wskakunin_dairi1_JIMU__sikaku</t>
  </si>
  <si>
    <t>cst_wskakunin_dairi1_JIMU_NAME</t>
  </si>
  <si>
    <t>cst_wskakunin_dairi1_ZIP</t>
  </si>
  <si>
    <t>cst_wskakunin_dairi1__address</t>
  </si>
  <si>
    <t>cst_wskakunin_dairi1_TEL</t>
  </si>
  <si>
    <t>cst_wskakunin_sekkei1__sikaku</t>
  </si>
  <si>
    <t>cst_wskakunin_sekkei1_NAME</t>
  </si>
  <si>
    <t>cst_wskakunin_sekkei1_JIMU__sikaku</t>
  </si>
  <si>
    <t>cst_wskakunin_sekkei1_JIMU_NAME</t>
  </si>
  <si>
    <t>cst_wskakunin_sekkei1_ZIP</t>
  </si>
  <si>
    <t>cst_wskakunin_sekkei1__address</t>
  </si>
  <si>
    <t>cst_wskakunin_sekkei1_TEL</t>
  </si>
  <si>
    <t>cst_wskakunin_kanri1__sikaku</t>
  </si>
  <si>
    <t>cst_wskakunin_kanri1_NAME</t>
  </si>
  <si>
    <t>cst_wskakunin_kanri1_JIMU__sikaku</t>
  </si>
  <si>
    <t>cst_wskakunin_kanri1_JIMU_NAME</t>
  </si>
  <si>
    <t>cst_wskakunin_kanri1_ZIP</t>
  </si>
  <si>
    <t>cst_wskakunin_kanri1__address</t>
  </si>
  <si>
    <t>cst_wskakunin_kanri1_TEL</t>
  </si>
  <si>
    <t>cst_wskakunin_sekou1_NAME</t>
  </si>
  <si>
    <t>cst_wskakunin_sekou1_SEKOU__sikaku</t>
  </si>
  <si>
    <t>cst_wskakunin_sekou1_JIMU_NAME</t>
  </si>
  <si>
    <t>cst_wskakunin_sekou1_ZIP</t>
  </si>
  <si>
    <t>cst_wskakunin_sekou1__address</t>
  </si>
  <si>
    <t>cst_wskakunin_sekou1_TEL</t>
  </si>
  <si>
    <t>cst_wskakunin_BUILD_NAME</t>
  </si>
  <si>
    <t>cst_wskakunin_BUILD__address</t>
  </si>
  <si>
    <t>cst_wskakunin__kuiki</t>
  </si>
  <si>
    <t>cst_wskakunin__tosi_kuiki</t>
  </si>
  <si>
    <t>cst_wskakunin__bouka</t>
  </si>
  <si>
    <t>cst_wskakunin_SHIKITI_MENSEKI_1_TOTAL</t>
  </si>
  <si>
    <t>cst_wskakunin_KENTIKU_MENSEKI_SHINSEI</t>
  </si>
  <si>
    <t>cst_wskakunin_NOBE_MENSEKI_BUILD_SHINSEI</t>
  </si>
  <si>
    <t>cst_wskakunin_p4_1_youto1_YOUTO</t>
  </si>
  <si>
    <t>cst_wskakunin_p4_1__kouji</t>
  </si>
  <si>
    <t>cst_wskakunin_p4_1_KAISU_TIKAI_NOZOKU</t>
  </si>
  <si>
    <t>cst_wskakunin_p4_1_KAISU_TIKAI</t>
  </si>
  <si>
    <t>cst_wskakunin_p4_1_KOUZOU1</t>
  </si>
  <si>
    <t>cst_wskakunin_p4_1_KOUZOU2</t>
  </si>
  <si>
    <t>cst_wskakunin_p4_1_TAKASA_MAX</t>
  </si>
  <si>
    <t>cst_wskakunin_p4_1_TAKASA_KEN_MAX</t>
  </si>
  <si>
    <t>cst_wskakunin_YOUTO</t>
  </si>
  <si>
    <t>cst_wskakunin__kouji</t>
  </si>
  <si>
    <t>cst_wskakunin_NOBE_MENSEKI_JYUTAKU_SHINSEI</t>
  </si>
  <si>
    <t>cst_wskakunin_KAISU_TIJYOU_SHINSEI</t>
  </si>
  <si>
    <t>cst_wskakunin_KAISU_TIKA_SHINSEI__zero</t>
  </si>
  <si>
    <t>cst_wskakunin_KOUJI_TYAKUSYU_YOTEI_DATE</t>
  </si>
  <si>
    <t>cst_wskakunin_KOUJI_KANRYOU_YOTEI_DATE</t>
  </si>
  <si>
    <t>cst_wskakunin_YOUTO_TIIKI_A</t>
  </si>
  <si>
    <t>cst_wsjob_TARGET_KIND__label</t>
  </si>
  <si>
    <t>cst_shinsei_ISSUE_NO</t>
  </si>
  <si>
    <t>月</t>
  </si>
  <si>
    <t>日</t>
  </si>
  <si>
    <t>cst_wskakunin_KOUJI_KANRYOU_YOTEI_DATE_month</t>
  </si>
  <si>
    <t>cst_wskakunin_KOUJI_KANRYOU_YOTEI_DATE_day</t>
  </si>
  <si>
    <t>cst_wskakunin_KOUJI_TYAKUSYU_YOTEI_DATE_month</t>
  </si>
  <si>
    <t>cst_wskakunin_KOUJI_TYAKUSYU_YOTEI_DATE_day</t>
  </si>
  <si>
    <t>cst_wskakunin_KOUJI_TYAKUSYU_YOTEI_DATE_year</t>
  </si>
  <si>
    <t>cst_wskakunin_KOUJI_KANRYOU_YOTEI_DATE_year</t>
  </si>
  <si>
    <t>年（和暦）</t>
  </si>
  <si>
    <t>cst_wskakunin_owner1__space</t>
  </si>
  <si>
    <t>cst_wskakunin_owner1__space2</t>
  </si>
  <si>
    <t>役職&lt;スペース&gt;氏名　ひとつのセルに表示（一行表示）</t>
  </si>
  <si>
    <t>会社名&lt;スペース&gt;氏名　ひとつのセルに表示（一行表示）</t>
  </si>
  <si>
    <t>cst_wskakunin_dairi1__space</t>
  </si>
  <si>
    <t>cst_wskakunin_owner1__space3</t>
  </si>
  <si>
    <t>会社名&lt;改行&gt;役職&lt;スペース&gt;氏名　ひとつのセルに表示</t>
  </si>
  <si>
    <t>cst_shinsei_ISSUE_DATE_year</t>
  </si>
  <si>
    <t>cst_shinsei_ISSUE_DATE_month</t>
  </si>
  <si>
    <t>cst_shinsei_ISSUE_DATE_day</t>
  </si>
  <si>
    <t>申請書</t>
  </si>
  <si>
    <t>容積率</t>
  </si>
  <si>
    <t>建ぺい率</t>
  </si>
  <si>
    <t>工事届</t>
  </si>
  <si>
    <t>一級</t>
  </si>
  <si>
    <t>二級</t>
  </si>
  <si>
    <t>第二種低層住居専用地域</t>
  </si>
  <si>
    <t>第一種中高層住居専用地域</t>
  </si>
  <si>
    <t>第二種中高層住居専用地域</t>
  </si>
  <si>
    <t>第一種住居地域</t>
  </si>
  <si>
    <t>第二種住居地域</t>
  </si>
  <si>
    <t>準住居地域</t>
  </si>
  <si>
    <t>近隣商業地域</t>
  </si>
  <si>
    <t>商業地域</t>
  </si>
  <si>
    <t>準工業地域</t>
  </si>
  <si>
    <t>工業地域</t>
  </si>
  <si>
    <t>工業専用地域</t>
  </si>
  <si>
    <t>用途地域</t>
  </si>
  <si>
    <t>建物構造</t>
  </si>
  <si>
    <t>用途区分（建築物）</t>
  </si>
  <si>
    <t>名称（建築物）</t>
  </si>
  <si>
    <t>用途区分（工作物1）</t>
  </si>
  <si>
    <t>名称（工作物1）</t>
  </si>
  <si>
    <t>用途区分（工作物2）</t>
  </si>
  <si>
    <t>名称（工作物2）</t>
  </si>
  <si>
    <t>耐火建築物</t>
  </si>
  <si>
    <t>便所の種類</t>
  </si>
  <si>
    <t>大臣</t>
  </si>
  <si>
    <t>埼玉県知事</t>
  </si>
  <si>
    <t>なし</t>
  </si>
  <si>
    <t>08010</t>
  </si>
  <si>
    <t>06310</t>
  </si>
  <si>
    <t xml:space="preserve">煙突（支わく及び支線がある場合においては、これらを含み、ストーブの煙突を除く。） </t>
  </si>
  <si>
    <t>06410</t>
  </si>
  <si>
    <t>鉱物、岩石その他の粉砕で原動機を使用するもの、レディミクストコンクリートの製造等で出力の合計が2.5キロワットを超える原動機を使用するもの及びアスファルト、コールタール、木タール、石油蒸留産物又はその残りかすを原料とする製造を行うもの</t>
  </si>
  <si>
    <t>水洗</t>
  </si>
  <si>
    <t>01</t>
  </si>
  <si>
    <t>東京都知事</t>
  </si>
  <si>
    <t>木造軸組</t>
  </si>
  <si>
    <t>08020</t>
  </si>
  <si>
    <t>長屋</t>
  </si>
  <si>
    <t>06320</t>
  </si>
  <si>
    <t xml:space="preserve">鉄筋コンクリート造の柱、鉄柱、木柱その他これらに類するもの（旗ざお並びに架空電線路用及び電気事業者の保安通信設備用のものを除く。） H=15m超 </t>
  </si>
  <si>
    <t>06420</t>
  </si>
  <si>
    <t>自動車車庫の用途に供するもの</t>
  </si>
  <si>
    <t>準耐火建築物（イ-1）</t>
  </si>
  <si>
    <t>くみ取り</t>
  </si>
  <si>
    <t>02</t>
  </si>
  <si>
    <t>千葉県知事</t>
  </si>
  <si>
    <t>木造枠組</t>
  </si>
  <si>
    <t>08030</t>
  </si>
  <si>
    <t>共同住宅</t>
  </si>
  <si>
    <t>06330</t>
  </si>
  <si>
    <t>広告塔、広告板、装飾塔、記念塔その他これらに類するもの</t>
  </si>
  <si>
    <t>06430</t>
  </si>
  <si>
    <t>サイロその他これに類する工作物のうち飼料、肥料、セメントその他これらに類するものを貯蔵するもの</t>
  </si>
  <si>
    <t>準耐火建築物（イ-2）</t>
  </si>
  <si>
    <t>くみ取り(改良）</t>
  </si>
  <si>
    <t>03</t>
  </si>
  <si>
    <t>神奈川県知事</t>
  </si>
  <si>
    <t>鉄骨造</t>
  </si>
  <si>
    <t>08040</t>
  </si>
  <si>
    <t>寄宿舎</t>
  </si>
  <si>
    <t>06340</t>
  </si>
  <si>
    <t>高架水槽、サイロ、物見塔その他これらに類するもの</t>
  </si>
  <si>
    <t>06440</t>
  </si>
  <si>
    <t>昇降機、ウォーターショート、飛行塔その他これに類するもの</t>
  </si>
  <si>
    <t>準耐火建築物（ロ-1）</t>
  </si>
  <si>
    <t>04</t>
  </si>
  <si>
    <t>茨城県知事</t>
  </si>
  <si>
    <t>鉄筋コンクリート造</t>
  </si>
  <si>
    <t>08050</t>
  </si>
  <si>
    <t>下宿</t>
  </si>
  <si>
    <t>06350</t>
  </si>
  <si>
    <t>擁壁</t>
  </si>
  <si>
    <t>06450</t>
  </si>
  <si>
    <t>汚物処理場、ごみ焼却場その他の処理施設の用途に供するもの</t>
  </si>
  <si>
    <t>準耐火建築物（ロ-2）</t>
  </si>
  <si>
    <t>05</t>
  </si>
  <si>
    <t>栃木県知事</t>
  </si>
  <si>
    <t>鉄骨鉄筋コンクリート造</t>
  </si>
  <si>
    <t>08060</t>
  </si>
  <si>
    <t>住宅で事務所、店舗その他これらに類する用途を兼ねるもの</t>
  </si>
  <si>
    <t xml:space="preserve">06360  </t>
  </si>
  <si>
    <t>ウォーターシュート、コースターその他これに類する高架の遊戯施設</t>
  </si>
  <si>
    <t>06460</t>
  </si>
  <si>
    <t>その他</t>
  </si>
  <si>
    <t>群馬県知事</t>
  </si>
  <si>
    <t>08070</t>
  </si>
  <si>
    <t>幼稚園</t>
  </si>
  <si>
    <t xml:space="preserve">06370 </t>
  </si>
  <si>
    <t>メリーゴーランド、観覧車、オクトパス、飛行塔その他これらに類する回転運動をする遊戯施設で原動機を使用するもの</t>
  </si>
  <si>
    <t>北海道知事</t>
  </si>
  <si>
    <t>08080</t>
  </si>
  <si>
    <t>小学校</t>
  </si>
  <si>
    <t>青森県知事</t>
  </si>
  <si>
    <t>08090</t>
  </si>
  <si>
    <t>中学校又は高等学校</t>
  </si>
  <si>
    <t>岩手県知事</t>
  </si>
  <si>
    <t>08100</t>
  </si>
  <si>
    <t>養護学校、盲学校又は聾学校</t>
  </si>
  <si>
    <t>宮城県知事</t>
  </si>
  <si>
    <t>08110</t>
  </si>
  <si>
    <t>大学又は高等専門学校</t>
  </si>
  <si>
    <t>秋田県知事</t>
  </si>
  <si>
    <t>08120</t>
  </si>
  <si>
    <t>専修学校</t>
  </si>
  <si>
    <t>山形県知事</t>
  </si>
  <si>
    <t>08130</t>
  </si>
  <si>
    <t>各種学校</t>
  </si>
  <si>
    <t>福島県知事</t>
  </si>
  <si>
    <t>08140</t>
  </si>
  <si>
    <t>図書館その他これらに類するもの</t>
  </si>
  <si>
    <t>新潟県知事</t>
  </si>
  <si>
    <t>08150</t>
  </si>
  <si>
    <t>博物館その他これらに類するもの</t>
  </si>
  <si>
    <t>富山県知事</t>
  </si>
  <si>
    <t>08160</t>
  </si>
  <si>
    <t>神社、寺院、教会その他これらに類するもの</t>
  </si>
  <si>
    <t>石川県知事</t>
  </si>
  <si>
    <t>08170</t>
  </si>
  <si>
    <t>老人ホーム、身体障害者福祉ホームその他これに類するもの</t>
  </si>
  <si>
    <t>福井県知事</t>
  </si>
  <si>
    <t>08180</t>
  </si>
  <si>
    <t>保育所その他これに類するもの</t>
  </si>
  <si>
    <t>山梨県知事</t>
  </si>
  <si>
    <t>08190</t>
  </si>
  <si>
    <t>助産所</t>
  </si>
  <si>
    <t>長野県知事</t>
  </si>
  <si>
    <t>08210</t>
  </si>
  <si>
    <t>児童福祉施設等（前３項に掲げるものを除く。）</t>
  </si>
  <si>
    <t>岐阜県知事</t>
  </si>
  <si>
    <t>08220</t>
  </si>
  <si>
    <t>隣保館</t>
  </si>
  <si>
    <t>静岡県知事</t>
  </si>
  <si>
    <t>08230</t>
  </si>
  <si>
    <t>公衆浴場（個室付浴場業に係る公衆浴場を除く。）</t>
  </si>
  <si>
    <t>愛知県知事</t>
  </si>
  <si>
    <t>08240</t>
  </si>
  <si>
    <t>診療所（患者の収容施設のあるものに限る。）</t>
  </si>
  <si>
    <t>三重県知事</t>
  </si>
  <si>
    <t>08250</t>
  </si>
  <si>
    <t>診療所（患者の収容施設のないものに限る。）</t>
  </si>
  <si>
    <t>滋賀県知事</t>
  </si>
  <si>
    <t>08260</t>
  </si>
  <si>
    <t>病院</t>
  </si>
  <si>
    <t>京都府知事</t>
  </si>
  <si>
    <t>08270</t>
  </si>
  <si>
    <t>巡査派出所</t>
  </si>
  <si>
    <t>大阪府知事</t>
  </si>
  <si>
    <t>08280</t>
  </si>
  <si>
    <t>公衆電話所</t>
  </si>
  <si>
    <t>兵庫県知事</t>
  </si>
  <si>
    <t>08290</t>
  </si>
  <si>
    <t>郵便局</t>
  </si>
  <si>
    <t>奈良県知事</t>
  </si>
  <si>
    <t>08300</t>
  </si>
  <si>
    <t>地方公共団体の支庁又は支所</t>
  </si>
  <si>
    <t>和歌山県知事</t>
  </si>
  <si>
    <t>08310</t>
  </si>
  <si>
    <t>公衆便所、休憩所又は路線バスの停留所の上屋</t>
  </si>
  <si>
    <t>鳥取県知事</t>
  </si>
  <si>
    <t>08320</t>
  </si>
  <si>
    <t>建築基準法施行令第130条の4第5号に基づき国土交通大臣が指定する施設</t>
  </si>
  <si>
    <t>島根県知事</t>
  </si>
  <si>
    <t>08330</t>
  </si>
  <si>
    <t>税務署、警察署、保健所又は消防署その他これらに類するもの</t>
  </si>
  <si>
    <t>岡山県知事</t>
  </si>
  <si>
    <t>08340</t>
  </si>
  <si>
    <t>工場（自動車修理工場を除く。）</t>
  </si>
  <si>
    <t>広島県知事</t>
  </si>
  <si>
    <t>08350</t>
  </si>
  <si>
    <t>自動車修理工場</t>
  </si>
  <si>
    <t>山口県知事</t>
  </si>
  <si>
    <t>08360</t>
  </si>
  <si>
    <t>危険物の貯蔵又は処理に供するもの</t>
  </si>
  <si>
    <t>徳島県知事</t>
  </si>
  <si>
    <t>08370</t>
  </si>
  <si>
    <t>ボーリング場、スケート場、水泳場、スキー場、ゴルフ練習場又はバッティング練習場</t>
  </si>
  <si>
    <t>香川県知事</t>
  </si>
  <si>
    <t>08380</t>
  </si>
  <si>
    <t>体育館又はスポーツの練習場（前項に掲げるものを除く。）</t>
  </si>
  <si>
    <t>愛媛県知事</t>
  </si>
  <si>
    <t>08390</t>
  </si>
  <si>
    <t>マージャン屋、ぱちんこ屋、射的場、勝馬投票券発売所、場外車券売り場その他これらに類するもの又はカラオケボックスその他これらに類するもの</t>
  </si>
  <si>
    <t>高知県知事</t>
  </si>
  <si>
    <t>08400</t>
  </si>
  <si>
    <t>ホテル又は旅館</t>
  </si>
  <si>
    <t>福岡県知事</t>
  </si>
  <si>
    <t>08410</t>
  </si>
  <si>
    <t>自動車教習所</t>
  </si>
  <si>
    <t>佐賀県知事</t>
  </si>
  <si>
    <t>08420</t>
  </si>
  <si>
    <t>畜舎</t>
  </si>
  <si>
    <t>長崎県知事</t>
  </si>
  <si>
    <t>08430</t>
  </si>
  <si>
    <t>堆肥舎又は水産物の増殖場若しくは養殖場</t>
  </si>
  <si>
    <t>熊本県知事</t>
  </si>
  <si>
    <t>08438</t>
  </si>
  <si>
    <t>日用品の販売を主たる目的とする店舗</t>
  </si>
  <si>
    <t>大分県知事</t>
  </si>
  <si>
    <t>08440</t>
  </si>
  <si>
    <t>百貨店、マーケットその他の物品販売業を営む店舗（前項に掲げるもの及び専ら性的好奇心をおそる写真その他の物品の販売を行うものを除く。）</t>
  </si>
  <si>
    <t>宮崎県知事</t>
  </si>
  <si>
    <t>08450</t>
  </si>
  <si>
    <t>飲食店（次項に掲げるものを除く。）</t>
  </si>
  <si>
    <t>鹿児島県知事</t>
  </si>
  <si>
    <t>08452</t>
  </si>
  <si>
    <t>食堂又は喫茶店</t>
  </si>
  <si>
    <t>沖縄県知事</t>
  </si>
  <si>
    <t>08456</t>
  </si>
  <si>
    <t>理髪店、美容院、クリーニング取次店、質屋、貸衣装屋、貸本屋その他これらに類するサービス業を営む店舗、洋服店、畳屋、建具屋、自転車店、家庭電気器具店その他これらに類するサービス業を営む店舗で作業場の床面積の合計が50平方メートル以内のもの（原動機を使用する場合にあっては、その出力の合計が0.75キロワット以下のものに限る。）、自家販売のために食品製造業を営むパン屋、米屋、豆腐屋、菓子屋その他これらに類するもので作業場の床面積の合計が50平方メートル以内のもの（原動機を使用する場合にあっては、その出力の合計が0.75キロワット以下のものに限る。）又は学習塾、華道教室、囲碁教室その他これらに類する施設</t>
  </si>
  <si>
    <t>08458</t>
  </si>
  <si>
    <t>銀行の支店、損害保険代理店、宅地建物取引業を営む店舗その他これらに類するサービス業を営む店舗</t>
  </si>
  <si>
    <t>08460</t>
  </si>
  <si>
    <t xml:space="preserve">物品販売業を営む店舗以外の店舗（前2項に掲げるものを除く。） </t>
  </si>
  <si>
    <t>08470</t>
  </si>
  <si>
    <t>事務所</t>
  </si>
  <si>
    <t>08480</t>
  </si>
  <si>
    <t>映画スタジオ又はテレビスタジオ</t>
  </si>
  <si>
    <t>08490</t>
  </si>
  <si>
    <t>自動車車庫</t>
  </si>
  <si>
    <t>08500</t>
  </si>
  <si>
    <t>自転車駐輪場</t>
  </si>
  <si>
    <t>08510</t>
  </si>
  <si>
    <t>倉庫業を営む倉庫</t>
  </si>
  <si>
    <t>08520</t>
  </si>
  <si>
    <t>倉庫業を営まない倉庫</t>
  </si>
  <si>
    <t>08530</t>
  </si>
  <si>
    <t>劇場、映画館又は演芸場</t>
  </si>
  <si>
    <t>08540</t>
  </si>
  <si>
    <t>観覧場</t>
  </si>
  <si>
    <t>08550</t>
  </si>
  <si>
    <t>公会堂又は集会場</t>
  </si>
  <si>
    <t>08560</t>
  </si>
  <si>
    <t>展示場</t>
  </si>
  <si>
    <t>08570</t>
  </si>
  <si>
    <t>料理店</t>
  </si>
  <si>
    <t>08580</t>
  </si>
  <si>
    <t>キャバレー、カフェー、ナイトクラブ又はバー</t>
  </si>
  <si>
    <t>08590</t>
  </si>
  <si>
    <t>ダンスホール</t>
  </si>
  <si>
    <t>08600</t>
  </si>
  <si>
    <t>個室付浴場業に係る公衆浴場、ヌードスタジオ、のぞき劇場、ストリップ劇場、専ら異性を同伴する客の休憩の用に供する施設、専ら性的好奇心をそそる写真その他の物品の販売を目的とする店舗その他これらに類するもの</t>
  </si>
  <si>
    <t>08610</t>
  </si>
  <si>
    <t>卸売市場</t>
  </si>
  <si>
    <t>08620</t>
  </si>
  <si>
    <t>火葬場又はと畜場、汚物処理場、ごみ焼却場その他の処理施設</t>
  </si>
  <si>
    <t>08990</t>
  </si>
  <si>
    <t xml:space="preserve">その他 </t>
  </si>
  <si>
    <t>会社名&lt;スペース&gt;役職&lt;スペース&gt;氏名　ひとつのセルに表示（一行表示）</t>
  </si>
  <si>
    <t>準都市計画区域内</t>
  </si>
  <si>
    <t>都市計画区域及び準都市計画区域内準都市計画区域外</t>
  </si>
  <si>
    <t>区域内の分類</t>
  </si>
  <si>
    <t>市街化調整区域</t>
  </si>
  <si>
    <t>区域区分非設定</t>
  </si>
  <si>
    <t>防火地域</t>
  </si>
  <si>
    <t>準防火地域</t>
  </si>
  <si>
    <t>法第22条区域</t>
  </si>
  <si>
    <t>**wskakunin_KUIKI_JYUN_TOSHI</t>
  </si>
  <si>
    <t>**wskakunin_KUIKI_KUIKIGAI</t>
  </si>
  <si>
    <t>**wskakunin__tosi_kuiki</t>
  </si>
  <si>
    <t>**wskakunin_KUIKI_SIGAIKA</t>
  </si>
  <si>
    <t>**wskakunin_KUIKI_TYOSEI</t>
  </si>
  <si>
    <t>**wskakunin_KUIKI_HISETTEI</t>
  </si>
  <si>
    <t>**wskakunin__bouka</t>
  </si>
  <si>
    <t>**wskakunin_BOUKA_BOUKA</t>
  </si>
  <si>
    <t>**wskakunin_BOUKA_JYUN_BOUKA</t>
  </si>
  <si>
    <t>**wskakunin_BOUKA_NASI</t>
  </si>
  <si>
    <t>**wskakunin_BOUKA_22JYO</t>
  </si>
  <si>
    <t>**wskakunin_KUIKI_TOSI</t>
  </si>
  <si>
    <t>cst_wskakunin_KUIKI_TOSI</t>
  </si>
  <si>
    <t>cst_wskakunin_KUIKI_JYUN_TOSHI</t>
  </si>
  <si>
    <t>cst_wskakunin_KUIKI_KUIKIGAI</t>
  </si>
  <si>
    <t>cst_wskakunin_KUIKI_SIGAIKA</t>
  </si>
  <si>
    <t>cst_wskakunin_KUIKI_TYOSEI</t>
  </si>
  <si>
    <t>cst_wskakunin_KUIKI_HISETTEI</t>
  </si>
  <si>
    <t>cst_wskakunin_BOUKA_BOUKA</t>
  </si>
  <si>
    <t>cst_wskakunin_BOUKA_JYUN_BOUKA</t>
  </si>
  <si>
    <t>cst_wskakunin_BOUKA_NASI</t>
  </si>
  <si>
    <t>cst_wskakunin_BOUKA_22JYO</t>
  </si>
  <si>
    <t>増築</t>
  </si>
  <si>
    <t>改築</t>
  </si>
  <si>
    <t>移転</t>
  </si>
  <si>
    <t>**wskakunin_KOUJI_SINTIKU</t>
  </si>
  <si>
    <t>**wskakunin_KOUJI_KAITIKU</t>
  </si>
  <si>
    <t>**wskakunin_KOUJI_ZOUTIKU</t>
  </si>
  <si>
    <t>**wskakunin_KOUJI_ITEN</t>
  </si>
  <si>
    <t>cst_wskakunin_KOUJI_SINTIKU</t>
  </si>
  <si>
    <t>cst_wskakunin_KOUJI_ZOUTIKU</t>
  </si>
  <si>
    <t>cst_wskakunin_KOUJI_KAITIKU</t>
  </si>
  <si>
    <t>cst_wskakunin_KOUJI_ITEN</t>
  </si>
  <si>
    <t>区分</t>
  </si>
  <si>
    <t>建築物等</t>
  </si>
  <si>
    <t>**wsjob_TARGET_KIND</t>
  </si>
  <si>
    <t>**wsjob_JOB_KIND</t>
  </si>
  <si>
    <t>cst_shinsei_UKETUKE_NO</t>
  </si>
  <si>
    <t>cst_wsjob_TARGET_KIND</t>
  </si>
  <si>
    <t>シート名</t>
  </si>
  <si>
    <t>showsheetflag_****
  1=表示
  0=削除
 -1=非表示
 -2=シート非表示（再表示不可）</t>
  </si>
  <si>
    <t>dSHEET</t>
  </si>
  <si>
    <t>DATA</t>
  </si>
  <si>
    <t>項目リスト</t>
  </si>
  <si>
    <t>説明</t>
  </si>
  <si>
    <t>NoObject</t>
  </si>
  <si>
    <t>cst_wskakunin_owner1_JIMU_NAME_KANA</t>
  </si>
  <si>
    <t>**wskakunin_owner1_POST_KANA</t>
  </si>
  <si>
    <t>cst_wskakunin_owner1_POST_KANA</t>
  </si>
  <si>
    <t>フリガナ　会社名フリガナ&lt;スペース&gt;役職フリガナ&lt;スペース&gt;氏名フリガナ　ひとつのセルに表示（一行表示）</t>
  </si>
  <si>
    <t>cst_wskakunin_owner1__space_KANA</t>
  </si>
  <si>
    <t>**wskakunin_SHINSEI_DATE</t>
  </si>
  <si>
    <t>cst_wskakunin_SHINSEI_DATE</t>
  </si>
  <si>
    <t>cst_wskakunin_SHINSEI_DATE_year</t>
  </si>
  <si>
    <t>cst_wskakunin_SHINSEI_DATE_month</t>
  </si>
  <si>
    <t>cst_wskakunin_SHINSEI_DATE_day</t>
  </si>
  <si>
    <t>ケイアイスター</t>
  </si>
  <si>
    <t>cst_wskakunin_sekou1__kistar</t>
  </si>
  <si>
    <t>都道府県</t>
  </si>
  <si>
    <t>**wskakunin_BUILD_KEN__ken</t>
  </si>
  <si>
    <t>埼玉県</t>
  </si>
  <si>
    <t>cst_wskakunin_BUILD_KEN__ken</t>
  </si>
  <si>
    <t>事務所等</t>
  </si>
  <si>
    <t>cst_wskakunin_p4_1_youto1_YOUTO_1</t>
  </si>
  <si>
    <t>物品販売業を営む店舗等</t>
  </si>
  <si>
    <t>cst_wskakunin_p4_1_youto1_YOUTO_2</t>
  </si>
  <si>
    <t>工場、作業場</t>
  </si>
  <si>
    <t>cst_wskakunin_p4_1_youto1_YOUTO_3</t>
  </si>
  <si>
    <t>倉庫</t>
  </si>
  <si>
    <t>cst_wskakunin_p4_1_youto1_YOUTO_4</t>
  </si>
  <si>
    <t>学校</t>
  </si>
  <si>
    <t>cst_wskakunin_p4_1_youto1_YOUTO_5</t>
  </si>
  <si>
    <t>病院、診療所</t>
  </si>
  <si>
    <t>cst_wskakunin_p4_1_youto1_YOUTO_6</t>
  </si>
  <si>
    <t>cst_wskakunin_p4_1_youto1_YOUTO_9</t>
  </si>
  <si>
    <t>wk_koujikikan_year</t>
  </si>
  <si>
    <t>wk_koujikikan_month</t>
  </si>
  <si>
    <t>工事期間</t>
  </si>
  <si>
    <t>年</t>
  </si>
  <si>
    <t>cst_koujikikan_year</t>
  </si>
  <si>
    <t>cst_koujikikan_month</t>
  </si>
  <si>
    <t>**wskakunin_KOUZOU1</t>
  </si>
  <si>
    <t>cst_wskakunin_KOUZOU1</t>
  </si>
  <si>
    <t>一建設（前方一致で判定）</t>
  </si>
  <si>
    <t>cst_wskakunin_sekou1__hajime</t>
  </si>
  <si>
    <t>※showsheetflagではSEARCH関数は使用不可</t>
  </si>
  <si>
    <t>**wskakunin_owner1_JIMU_NAME_KANA</t>
  </si>
  <si>
    <t>cst_wsjob_JOB_KIND</t>
  </si>
  <si>
    <t>申請日</t>
  </si>
  <si>
    <t>**wskakunin_p4_1_youto1_YOUTO_CODE</t>
  </si>
  <si>
    <t>cst_wskakunin_p4_1_youto1_YOUTO_CODE</t>
  </si>
  <si>
    <t>換気対策</t>
  </si>
  <si>
    <t>単純開口率</t>
  </si>
  <si>
    <t>（第一面）</t>
  </si>
  <si>
    <t>評価対象建築物の名称</t>
  </si>
  <si>
    <t>設計者等の氏名</t>
  </si>
  <si>
    <t>評価者氏名</t>
  </si>
  <si>
    <t>一般財団法人さいたま住宅検査センター</t>
  </si>
  <si>
    <t>―必須項目―</t>
  </si>
  <si>
    <t>基準：評価方法基準による　　特認：特別評価方法認定による　　認定：住宅型式性能認定による　　認証：型式住宅部分等製造者の認証による</t>
  </si>
  <si>
    <t>性能表示　　　　</t>
  </si>
  <si>
    <t>自己
評価
結果</t>
  </si>
  <si>
    <t>評価
方法</t>
  </si>
  <si>
    <t>設計内容説明欄</t>
  </si>
  <si>
    <t>設計
内容
確認欄</t>
  </si>
  <si>
    <t>事項</t>
  </si>
  <si>
    <t>項目</t>
  </si>
  <si>
    <t>設計内容</t>
  </si>
  <si>
    <t>記載図書</t>
  </si>
  <si>
    <t xml:space="preserve">1構造の安定 </t>
  </si>
  <si>
    <t>１－１</t>
  </si>
  <si>
    <t>等級</t>
  </si>
  <si>
    <t>構造躯体</t>
  </si>
  <si>
    <t>□</t>
  </si>
  <si>
    <t>仕様書</t>
  </si>
  <si>
    <t>耐震等級</t>
  </si>
  <si>
    <t>基準</t>
  </si>
  <si>
    <t>伏図</t>
  </si>
  <si>
    <t>（倒壊等防止）</t>
  </si>
  <si>
    <t>特認</t>
  </si>
  <si>
    <t>計算書</t>
  </si>
  <si>
    <t>型式</t>
  </si>
  <si>
    <t>１－２</t>
  </si>
  <si>
    <t>認証</t>
  </si>
  <si>
    <t>（損傷防止）</t>
  </si>
  <si>
    <t>選択しない</t>
  </si>
  <si>
    <t>１－３</t>
  </si>
  <si>
    <t>免震建築物</t>
  </si>
  <si>
    <t>平成12年建設省告示第2009号第1第3号による免震建築物</t>
  </si>
  <si>
    <t>免震層及び免震材料の維持管理に関する図書の作成</t>
  </si>
  <si>
    <t>認定書等活用</t>
  </si>
  <si>
    <t>１－４</t>
  </si>
  <si>
    <t>地盤</t>
  </si>
  <si>
    <t>地盤又は杭の</t>
  </si>
  <si>
    <t>地盤の許容応力度</t>
  </si>
  <si>
    <t>[</t>
  </si>
  <si>
    <t>kN/㎡]</t>
  </si>
  <si>
    <t>耐風等級</t>
  </si>
  <si>
    <t>（１－６）</t>
  </si>
  <si>
    <t>許容支持力等</t>
  </si>
  <si>
    <t>杭状改良地盤の許容支持力度</t>
  </si>
  <si>
    <t>調査書</t>
  </si>
  <si>
    <t>及びその設定</t>
  </si>
  <si>
    <t>杭状改良地盤の許容支持力</t>
  </si>
  <si>
    <t>kN/本]</t>
  </si>
  <si>
    <t>検討書</t>
  </si>
  <si>
    <t>１－５</t>
  </si>
  <si>
    <t>杭の許容支持力</t>
  </si>
  <si>
    <t>耐積雪等級</t>
  </si>
  <si>
    <t>（</t>
  </si>
  <si>
    <t>）</t>
  </si>
  <si>
    <t>１－６地盤又は</t>
  </si>
  <si>
    <t>地盤改良有</t>
  </si>
  <si>
    <t>杭の許容支持</t>
  </si>
  <si>
    <t>設計
内容
説明
欄と
同様</t>
  </si>
  <si>
    <t>方法</t>
  </si>
  <si>
    <t>力等及びその</t>
  </si>
  <si>
    <t>設定方法</t>
  </si>
  <si>
    <t>基礎</t>
  </si>
  <si>
    <t>基礎の構造方</t>
  </si>
  <si>
    <t>直接基礎</t>
  </si>
  <si>
    <t>構造方法</t>
  </si>
  <si>
    <t>１－７基礎の</t>
  </si>
  <si>
    <t>（１－７）</t>
  </si>
  <si>
    <t>法及び形式等</t>
  </si>
  <si>
    <t>形式</t>
  </si>
  <si>
    <t>構造方法及び</t>
  </si>
  <si>
    <t>杭基礎</t>
  </si>
  <si>
    <t>杭種</t>
  </si>
  <si>
    <t>形式等</t>
  </si>
  <si>
    <t>杭径</t>
  </si>
  <si>
    <t>cm]</t>
  </si>
  <si>
    <t>杭長</t>
  </si>
  <si>
    <t>m]</t>
  </si>
  <si>
    <t>３劣化の軽減</t>
  </si>
  <si>
    <t>仕上表</t>
  </si>
  <si>
    <t>劣化対策</t>
  </si>
  <si>
    <t>立面図</t>
  </si>
  <si>
    <t>（構造躯体等）</t>
  </si>
  <si>
    <t>矩計図</t>
  </si>
  <si>
    <t>伏図等</t>
  </si>
  <si>
    <t>床下防湿</t>
  </si>
  <si>
    <t>床下地盤面の</t>
  </si>
  <si>
    <t>防湿フィルム</t>
  </si>
  <si>
    <t>措置等</t>
  </si>
  <si>
    <t>防湿措置</t>
  </si>
  <si>
    <t>床下換気措置</t>
  </si>
  <si>
    <t>換気措置</t>
  </si>
  <si>
    <t>換気口</t>
  </si>
  <si>
    <t>基礎断熱工法</t>
  </si>
  <si>
    <t>小屋裏</t>
  </si>
  <si>
    <t>小屋裏換気</t>
  </si>
  <si>
    <t xml:space="preserve">小屋裏の有無 </t>
  </si>
  <si>
    <t>有</t>
  </si>
  <si>
    <t>無</t>
  </si>
  <si>
    <t>換気</t>
  </si>
  <si>
    <t>の措置</t>
  </si>
  <si>
    <t>小屋裏換気設置の有無</t>
  </si>
  <si>
    <t>認定書等</t>
  </si>
  <si>
    <t>４維持管理・更新対策</t>
  </si>
  <si>
    <t>専用配管</t>
  </si>
  <si>
    <t>すべての評価対象配管がコンクリート内に埋込まれていない</t>
  </si>
  <si>
    <t>維持管理</t>
  </si>
  <si>
    <t>地中</t>
  </si>
  <si>
    <t>埋設管上の</t>
  </si>
  <si>
    <t>地中埋設管上のコンクリート打設</t>
  </si>
  <si>
    <t>対策等級</t>
  </si>
  <si>
    <t>埋設管</t>
  </si>
  <si>
    <t>ｺﾝｸﾘｰﾄ打設</t>
  </si>
  <si>
    <t>土間コンその他のみ有</t>
  </si>
  <si>
    <t>対象区域外〕</t>
  </si>
  <si>
    <t>（専用配管）</t>
  </si>
  <si>
    <t>排水管の</t>
  </si>
  <si>
    <t>内面の仕様</t>
  </si>
  <si>
    <t>排水管内面が平滑である</t>
  </si>
  <si>
    <t>性状等</t>
  </si>
  <si>
    <t>設置状態</t>
  </si>
  <si>
    <t>たわみ、抜け等が生じないよう設置</t>
  </si>
  <si>
    <t>専用</t>
  </si>
  <si>
    <t>便所、その他水廻りに必要な清掃措置の確保</t>
  </si>
  <si>
    <t>排水管</t>
  </si>
  <si>
    <t>配管</t>
  </si>
  <si>
    <t>主要接合部等</t>
  </si>
  <si>
    <t>主要接合部等の点検措置等の確保</t>
  </si>
  <si>
    <t>点検口</t>
  </si>
  <si>
    <t>の点検措置</t>
  </si>
  <si>
    <t>適用する基準</t>
  </si>
  <si>
    <t>平面図</t>
  </si>
  <si>
    <t>外皮平均</t>
  </si>
  <si>
    <t>熱貫流率</t>
  </si>
  <si>
    <t>冷房期の平均</t>
  </si>
  <si>
    <t>日射熱取得率</t>
  </si>
  <si>
    <t>開口部の断熱性能等</t>
  </si>
  <si>
    <t>緩和措置有り</t>
  </si>
  <si>
    <t>窓の断熱(２％緩和）</t>
  </si>
  <si>
    <t>窓の日射(４％緩和）</t>
  </si>
  <si>
    <t>一次エネルギー</t>
  </si>
  <si>
    <t>消費量等級</t>
  </si>
  <si>
    <t>面積表</t>
  </si>
  <si>
    <t>機器表</t>
  </si>
  <si>
    <t>系統図</t>
  </si>
  <si>
    <t>―選択項目―</t>
  </si>
  <si>
    <t>２火災時の安全</t>
  </si>
  <si>
    <t>２－１</t>
  </si>
  <si>
    <t>感知警報</t>
  </si>
  <si>
    <t>感知部分の</t>
  </si>
  <si>
    <t>基準に適合した感知部分の設置場所</t>
  </si>
  <si>
    <t>感知警報装</t>
  </si>
  <si>
    <t>装置</t>
  </si>
  <si>
    <t>設置場所等</t>
  </si>
  <si>
    <t>寝室</t>
  </si>
  <si>
    <t>居室</t>
  </si>
  <si>
    <t>台所等</t>
  </si>
  <si>
    <t>階段等</t>
  </si>
  <si>
    <t>置設置等級</t>
  </si>
  <si>
    <t>警報を行う部分</t>
  </si>
  <si>
    <t>（自住戸火災</t>
  </si>
  <si>
    <t>1mで70dB以上の警報音を1分継続可能</t>
  </si>
  <si>
    <t>その他同時</t>
  </si>
  <si>
    <t>　時）</t>
  </si>
  <si>
    <t>階数が１</t>
  </si>
  <si>
    <t>150㎡毎設置</t>
  </si>
  <si>
    <t>350㎡毎設置</t>
  </si>
  <si>
    <t>ネットワーク化されている</t>
  </si>
  <si>
    <t>２－４</t>
  </si>
  <si>
    <t>脱出対策</t>
  </si>
  <si>
    <t>避難器具</t>
  </si>
  <si>
    <t>直通階段に直接通ずるバルコニー</t>
  </si>
  <si>
    <t>（３階以上）</t>
  </si>
  <si>
    <t>の種類</t>
  </si>
  <si>
    <t>（火災時）</t>
  </si>
  <si>
    <t>救助袋</t>
  </si>
  <si>
    <t>該当なし</t>
  </si>
  <si>
    <t>開口部の</t>
  </si>
  <si>
    <t>防火設備</t>
  </si>
  <si>
    <t>（延焼のおそ</t>
  </si>
  <si>
    <t>耐火性能</t>
  </si>
  <si>
    <t>の仕様等</t>
  </si>
  <si>
    <t>耐火時間</t>
  </si>
  <si>
    <t>60分以上</t>
  </si>
  <si>
    <t>建具表</t>
  </si>
  <si>
    <t>れのある部分</t>
  </si>
  <si>
    <t>（耐火性能</t>
  </si>
  <si>
    <t>20分以上</t>
  </si>
  <si>
    <t>・開口部）</t>
  </si>
  <si>
    <t xml:space="preserve"> が最も低</t>
  </si>
  <si>
    <t xml:space="preserve"> いもの）</t>
  </si>
  <si>
    <t>外壁・軒裏</t>
  </si>
  <si>
    <t>外壁の構造等</t>
  </si>
  <si>
    <t>45分以上</t>
  </si>
  <si>
    <t>の構造</t>
  </si>
  <si>
    <t>軒裏の構造等</t>
  </si>
  <si>
    <t>・開口部以外）</t>
  </si>
  <si>
    <t>　が最も低</t>
  </si>
  <si>
    <t>　いもの）</t>
  </si>
  <si>
    <t>６空気環境</t>
  </si>
  <si>
    <t>居室の</t>
  </si>
  <si>
    <t>使用建材</t>
  </si>
  <si>
    <t>内装の</t>
  </si>
  <si>
    <t>建材表</t>
  </si>
  <si>
    <t>デヒド対策</t>
  </si>
  <si>
    <t>仕上げ材</t>
  </si>
  <si>
    <t>ヒド発散等級</t>
  </si>
  <si>
    <r>
      <t>（内装及び</t>
    </r>
    <r>
      <rPr>
        <sz val="9"/>
        <color indexed="9"/>
        <rFont val="ＭＳ Ｐ明朝"/>
        <family val="1"/>
        <charset val="128"/>
      </rPr>
      <t>）</t>
    </r>
  </si>
  <si>
    <t>（等級3）</t>
  </si>
  <si>
    <t>（等級2）</t>
  </si>
  <si>
    <t>（等級1）</t>
  </si>
  <si>
    <t>天井裏等</t>
  </si>
  <si>
    <t>措置方法</t>
  </si>
  <si>
    <t>使用建材による</t>
  </si>
  <si>
    <t>特定建材</t>
  </si>
  <si>
    <t>その他の建材</t>
  </si>
  <si>
    <t>下地材等</t>
  </si>
  <si>
    <t>種類</t>
  </si>
  <si>
    <t>機械換気設備</t>
  </si>
  <si>
    <t>局所換気</t>
  </si>
  <si>
    <t>便所</t>
  </si>
  <si>
    <t>対策</t>
  </si>
  <si>
    <t>浴室</t>
  </si>
  <si>
    <t>台所</t>
  </si>
  <si>
    <t>７光・視環境</t>
  </si>
  <si>
    <t>居室床面積に対する</t>
  </si>
  <si>
    <t>開口部の割合</t>
  </si>
  <si>
    <t>％以上</t>
  </si>
  <si>
    <t>方位別開口部の</t>
  </si>
  <si>
    <t>以上</t>
  </si>
  <si>
    <t>方位別</t>
  </si>
  <si>
    <t>面積合計の比</t>
  </si>
  <si>
    <t>東面（</t>
  </si>
  <si>
    <t>開口比</t>
  </si>
  <si>
    <t>南面（</t>
  </si>
  <si>
    <t>西面（</t>
  </si>
  <si>
    <t>真上（</t>
  </si>
  <si>
    <t>８音環境</t>
  </si>
  <si>
    <t>北面</t>
  </si>
  <si>
    <t>北の方位の</t>
  </si>
  <si>
    <t>ＪＩＳの遮音等級表示品</t>
  </si>
  <si>
    <t>透過損失</t>
  </si>
  <si>
    <t>遮音性能</t>
  </si>
  <si>
    <t>その他試験を行うもの</t>
  </si>
  <si>
    <t>試験実施機関名称</t>
  </si>
  <si>
    <t>（外壁開口部）</t>
  </si>
  <si>
    <t>透過損失の平均値</t>
  </si>
  <si>
    <t>東面</t>
  </si>
  <si>
    <t>東の方位の</t>
  </si>
  <si>
    <t>南面</t>
  </si>
  <si>
    <t>南の方位の</t>
  </si>
  <si>
    <t>西面</t>
  </si>
  <si>
    <t>西の方位の</t>
  </si>
  <si>
    <t>認定等番号</t>
  </si>
  <si>
    <t>９高齢者等への配慮</t>
  </si>
  <si>
    <t>部屋の</t>
  </si>
  <si>
    <t>特定寝室</t>
  </si>
  <si>
    <t>階、室名：</t>
  </si>
  <si>
    <t>高齢者等配</t>
  </si>
  <si>
    <t>配置等</t>
  </si>
  <si>
    <t>の位置</t>
  </si>
  <si>
    <t>基準に適合したホームエレベーターを設置</t>
  </si>
  <si>
    <t>慮対策等級</t>
  </si>
  <si>
    <t>特定寝室と同一階に配置すべき室等の基準に適合</t>
  </si>
  <si>
    <t>（専用部分）</t>
  </si>
  <si>
    <t>段差</t>
  </si>
  <si>
    <t>日常生活</t>
  </si>
  <si>
    <t>日常生活空間内の床が段差のない構造</t>
  </si>
  <si>
    <t>玄関出入口</t>
  </si>
  <si>
    <t>玄関上りかまち</t>
  </si>
  <si>
    <t>浴室出入口</t>
  </si>
  <si>
    <t>その他の段差</t>
  </si>
  <si>
    <t>日常生活空間外</t>
  </si>
  <si>
    <t>日常生活空間外の床が段差のない構造</t>
  </si>
  <si>
    <t>階段</t>
  </si>
  <si>
    <t>勾配等</t>
  </si>
  <si>
    <t>階段の勾配等の基準に適合</t>
  </si>
  <si>
    <t>階段無</t>
  </si>
  <si>
    <t>蹴込み</t>
  </si>
  <si>
    <t>蹴込みが30mm以下</t>
  </si>
  <si>
    <t>回り階段等の設置</t>
  </si>
  <si>
    <t>通路等への食い込み、突出</t>
  </si>
  <si>
    <t>最下段の通路等への突出</t>
  </si>
  <si>
    <t>滑り防止</t>
  </si>
  <si>
    <t>滑り止め</t>
  </si>
  <si>
    <t>有、踏面と同一面</t>
  </si>
  <si>
    <t>段鼻</t>
  </si>
  <si>
    <t>段鼻の出</t>
  </si>
  <si>
    <t>階段の幅員</t>
  </si>
  <si>
    <t>必要な階段幅員の確保</t>
  </si>
  <si>
    <t>手摺</t>
  </si>
  <si>
    <t>手摺の設置</t>
  </si>
  <si>
    <t>玄関（</t>
  </si>
  <si>
    <t>設置準備）</t>
  </si>
  <si>
    <t>脱衣室（</t>
  </si>
  <si>
    <t>転落防止</t>
  </si>
  <si>
    <t>手すりの設置</t>
  </si>
  <si>
    <t>転落のおそれなし）</t>
  </si>
  <si>
    <t>窓（２階以上）</t>
  </si>
  <si>
    <t>廊下及び階段</t>
  </si>
  <si>
    <t>開放なし</t>
  </si>
  <si>
    <t>通路等の</t>
  </si>
  <si>
    <t>通路の幅員</t>
  </si>
  <si>
    <t>通路幅員の基準に適合</t>
  </si>
  <si>
    <t>幅員</t>
  </si>
  <si>
    <t>出入口の幅員</t>
  </si>
  <si>
    <t>玄関・浴室出入口の幅員の基準に適合</t>
  </si>
  <si>
    <t>(日常生活</t>
  </si>
  <si>
    <t>玄関・浴室以外出入口の幅員の基準に適合</t>
  </si>
  <si>
    <t>空間内）</t>
  </si>
  <si>
    <t>工事を伴わない撤去等</t>
  </si>
  <si>
    <t>軽微な改造</t>
  </si>
  <si>
    <t>寝室、便所</t>
  </si>
  <si>
    <t>浴室の寸法</t>
  </si>
  <si>
    <t>内法面積、短辺寸法の基準に適合</t>
  </si>
  <si>
    <t>及び浴室</t>
  </si>
  <si>
    <t>便所の寸法等</t>
  </si>
  <si>
    <t>内法寸法の基準に適合</t>
  </si>
  <si>
    <t>便器と壁の距離の基準に適合</t>
  </si>
  <si>
    <t>ドアの開放により確保</t>
  </si>
  <si>
    <t>軽微な改造により確保</t>
  </si>
  <si>
    <t>工事を伴わない撤去等により確保</t>
  </si>
  <si>
    <t>腰掛け式便器を設置</t>
  </si>
  <si>
    <t>特定寝室面積</t>
  </si>
  <si>
    <t>特定寝室の内法面積の確保</t>
  </si>
  <si>
    <t>階</t>
  </si>
  <si>
    <t>区分及び措置</t>
  </si>
  <si>
    <t>区分a</t>
  </si>
  <si>
    <t>侵入防止上有効な措置（</t>
  </si>
  <si>
    <r>
      <rPr>
        <sz val="8"/>
        <color theme="1"/>
        <rFont val="ＭＳ Ｐ明朝"/>
        <family val="1"/>
        <charset val="128"/>
      </rPr>
      <t>雨戸等による対策</t>
    </r>
    <r>
      <rPr>
        <sz val="9"/>
        <color theme="1"/>
        <rFont val="ＭＳ Ｐ明朝"/>
        <family val="1"/>
        <charset val="128"/>
      </rPr>
      <t>）</t>
    </r>
  </si>
  <si>
    <t>該当する開口部無し</t>
  </si>
  <si>
    <t>侵入防止対策</t>
  </si>
  <si>
    <t>区分b</t>
  </si>
  <si>
    <t>区分c</t>
  </si>
  <si>
    <t>―認定書等―</t>
  </si>
  <si>
    <t>性能表示事項</t>
  </si>
  <si>
    <t>番号</t>
  </si>
  <si>
    <t>型式認定</t>
  </si>
  <si>
    <t>添付</t>
  </si>
  <si>
    <t>表紙のみ添付</t>
  </si>
  <si>
    <t>型式確認</t>
  </si>
  <si>
    <t>同等性証明</t>
  </si>
  <si>
    <t>建築物の名称</t>
  </si>
  <si>
    <t>審査員氏名</t>
  </si>
  <si>
    <t>設計内容
確認欄</t>
  </si>
  <si>
    <t>構造躯体等の劣化対策</t>
  </si>
  <si>
    <t>審査員
記入欄</t>
  </si>
  <si>
    <t>小屋裏の有無</t>
  </si>
  <si>
    <t>評価方法基準</t>
  </si>
  <si>
    <t>点検措置</t>
  </si>
  <si>
    <t>床下空間</t>
  </si>
  <si>
    <t>床下空間への点検口の設置</t>
  </si>
  <si>
    <t>以外の基準</t>
  </si>
  <si>
    <t>区分された床下空間ごとに点検口を設置</t>
  </si>
  <si>
    <t>小屋裏空間</t>
  </si>
  <si>
    <t>小屋裏空間への点検口の設置</t>
  </si>
  <si>
    <t>床下空間の</t>
  </si>
  <si>
    <t>床下空間の有効高さ　330mm以上</t>
  </si>
  <si>
    <t>有効高さ</t>
  </si>
  <si>
    <t>点検に支障のない範囲で上記寸法に満たない部分の有無</t>
  </si>
  <si>
    <t>耐震性</t>
  </si>
  <si>
    <t>限界耐力</t>
  </si>
  <si>
    <t>安全限界変形</t>
  </si>
  <si>
    <t>限界耐力計算による</t>
  </si>
  <si>
    <t>計算</t>
  </si>
  <si>
    <t>の検討</t>
  </si>
  <si>
    <t>各階の安全限界変形の基準に適合</t>
  </si>
  <si>
    <t>免震</t>
  </si>
  <si>
    <t>(地震に対する</t>
  </si>
  <si>
    <t>構造躯体の</t>
  </si>
  <si>
    <t>倒壊等防止）</t>
  </si>
  <si>
    <t>維持管理・更新の容易性</t>
  </si>
  <si>
    <t>（ガス管を除く）</t>
  </si>
  <si>
    <t>省エネルギー対策</t>
  </si>
  <si>
    <t>件名：</t>
  </si>
  <si>
    <t>（住棟部分）</t>
  </si>
  <si>
    <t>住棟の選択・非選択のチェックボックスの作成場所（必須のチェックボックスも含む）</t>
  </si>
  <si>
    <t>地盤又は杭の許容支持力等及びその設定方法</t>
  </si>
  <si>
    <t>基礎の構造方法及び形式等</t>
  </si>
  <si>
    <t>火災時の安全</t>
  </si>
  <si>
    <t>維持管理への配慮</t>
  </si>
  <si>
    <t>これより右はシステムの内部処理で用いる値の為、変更しないでください。</t>
  </si>
  <si>
    <t>読込種類</t>
  </si>
  <si>
    <t>読込判定に使用（1: 概要、2: 等級）</t>
  </si>
  <si>
    <t>耐震等級(倒壊等防止)</t>
  </si>
  <si>
    <t>kN/㎡</t>
  </si>
  <si>
    <t>a.</t>
  </si>
  <si>
    <t>維持管理対策等級(共用配管)</t>
  </si>
  <si>
    <t>評価の種類</t>
  </si>
  <si>
    <t>1-2.</t>
  </si>
  <si>
    <t>耐震等級(損傷防止)</t>
  </si>
  <si>
    <t>更新対策等級(共用排水管)</t>
  </si>
  <si>
    <t>住宅の種類</t>
  </si>
  <si>
    <t>1-3.</t>
  </si>
  <si>
    <t>kN/本</t>
  </si>
  <si>
    <t>b.</t>
  </si>
  <si>
    <t>劣化の軽減</t>
  </si>
  <si>
    <t>1.3 免震構造物 免震建築物</t>
  </si>
  <si>
    <t>読込データとして使用</t>
  </si>
  <si>
    <t>1-4.</t>
  </si>
  <si>
    <t>3-1.</t>
  </si>
  <si>
    <t>1.3 免震構造物 その他</t>
  </si>
  <si>
    <t>1.7 杭径</t>
  </si>
  <si>
    <t>1.7 杭長</t>
  </si>
  <si>
    <t>地盤改良方法</t>
  </si>
  <si>
    <t>その他備考</t>
  </si>
  <si>
    <t>※その２：メゾネットの場合</t>
  </si>
  <si>
    <t>相当スラブ厚：0:該当なし　a:27cm以上　b:20cm以上　c:15cm以上　d:11cm以上　e:その他</t>
  </si>
  <si>
    <t>（住戸部分）</t>
  </si>
  <si>
    <t>レベル低減量：0:該当なし　a:30db　b:25db　c:20db　d:15db　e:その他</t>
  </si>
  <si>
    <t>通し番号</t>
  </si>
  <si>
    <t>住戸番号　新</t>
  </si>
  <si>
    <t>居室の床面積</t>
  </si>
  <si>
    <t>専用部分の面積</t>
  </si>
  <si>
    <t>バルコニー等専用仕様部分の面積</t>
  </si>
  <si>
    <t>合計床面積</t>
  </si>
  <si>
    <t>住戸への経路（共用階段）</t>
  </si>
  <si>
    <t>住戸への経路（共用廊下）</t>
  </si>
  <si>
    <t>住戸への経路（エレベーター）</t>
  </si>
  <si>
    <t>界壁</t>
  </si>
  <si>
    <t>界床</t>
  </si>
  <si>
    <t>2.火災時の安全</t>
  </si>
  <si>
    <t>4.維持管理・更新対策</t>
  </si>
  <si>
    <t>5.温熱</t>
  </si>
  <si>
    <t>6.空気環境</t>
  </si>
  <si>
    <t>7.光・視環境</t>
  </si>
  <si>
    <t>　8.音環境</t>
  </si>
  <si>
    <t>9.高齢</t>
  </si>
  <si>
    <t>10.防犯</t>
  </si>
  <si>
    <t>3.避難安全対策</t>
  </si>
  <si>
    <t>4.脱出対策</t>
  </si>
  <si>
    <t>4.更新対策</t>
  </si>
  <si>
    <t>1.ホルムアルデヒドﾞ対策</t>
  </si>
  <si>
    <t>2.換気対策</t>
  </si>
  <si>
    <t>2.方位別開口比</t>
  </si>
  <si>
    <t>2．軽量床衝撃音対策</t>
  </si>
  <si>
    <t>透過損失等級</t>
  </si>
  <si>
    <t>感知警報装置（自住戸）</t>
  </si>
  <si>
    <t>感知警報装置（他住戸）</t>
  </si>
  <si>
    <t>排煙形式</t>
  </si>
  <si>
    <t>平面形状</t>
  </si>
  <si>
    <t>隔壁開口部等級</t>
  </si>
  <si>
    <t>直通バルコニー</t>
  </si>
  <si>
    <t>隣戸バルコニー</t>
  </si>
  <si>
    <t>界壁及び界床</t>
  </si>
  <si>
    <t>維持管理（専用配管）</t>
  </si>
  <si>
    <t>間取りの変更の障害</t>
  </si>
  <si>
    <t>計算方法</t>
  </si>
  <si>
    <t>北</t>
  </si>
  <si>
    <t>東</t>
  </si>
  <si>
    <t>南</t>
  </si>
  <si>
    <t>西</t>
  </si>
  <si>
    <t>真上</t>
  </si>
  <si>
    <t>対策等級・相当スラブ厚の区別</t>
  </si>
  <si>
    <t>相当スラブ厚</t>
  </si>
  <si>
    <t>対策等級・レベル低減量の区別</t>
  </si>
  <si>
    <t>ﾚﾍﾞﾙ低減量</t>
  </si>
  <si>
    <t>高齢者等配慮(専用部分)</t>
  </si>
  <si>
    <t>高齢者等配慮(共用部分)</t>
  </si>
  <si>
    <t>住戸位置</t>
  </si>
  <si>
    <t>2-1選択</t>
  </si>
  <si>
    <t>2-2選択</t>
  </si>
  <si>
    <t>2-3選択</t>
  </si>
  <si>
    <t>2-4選択</t>
  </si>
  <si>
    <t>2-7選択</t>
  </si>
  <si>
    <t>4-1選択</t>
  </si>
  <si>
    <t>4-4選択</t>
  </si>
  <si>
    <t>5-1選択</t>
  </si>
  <si>
    <t>5-2選択</t>
  </si>
  <si>
    <t>6-1選択</t>
  </si>
  <si>
    <t>6-2選択</t>
  </si>
  <si>
    <t>7-1選択</t>
  </si>
  <si>
    <t>7-2選択</t>
  </si>
  <si>
    <t>8-1選択</t>
  </si>
  <si>
    <t>8-2選択</t>
  </si>
  <si>
    <t>9-1選択</t>
  </si>
  <si>
    <t>9-2選択</t>
  </si>
  <si>
    <t>10-1選択</t>
  </si>
  <si>
    <t>前処理（出入り口</t>
  </si>
  <si>
    <t>地上･地下･その他</t>
  </si>
  <si>
    <t>躯体天井高</t>
  </si>
  <si>
    <t>最も低い部分</t>
  </si>
  <si>
    <t>外皮平均熱貫流率</t>
  </si>
  <si>
    <t>製材等</t>
  </si>
  <si>
    <t>内装材</t>
  </si>
  <si>
    <t>機械換気</t>
  </si>
  <si>
    <t>その他内容</t>
  </si>
  <si>
    <t>換気のできる窓</t>
  </si>
  <si>
    <t>建物出入口の存する階</t>
  </si>
  <si>
    <t>地下･地上･屋上</t>
  </si>
  <si>
    <t>階数</t>
  </si>
  <si>
    <t>開口部（共用部等）</t>
  </si>
  <si>
    <t>開口部（バルコニー等）</t>
  </si>
  <si>
    <t>部位</t>
  </si>
  <si>
    <t>内法高さ</t>
  </si>
  <si>
    <t>最高</t>
  </si>
  <si>
    <t>最低</t>
  </si>
  <si>
    <t>地域区分</t>
  </si>
  <si>
    <t>自己評価書</t>
  </si>
  <si>
    <t>自己評価書・設計内容説明書【一戸建ての住宅用（木造軸組・枠組壁工法）】</t>
  </si>
  <si>
    <t>評価対象建築物の所在地</t>
  </si>
  <si>
    <t>地震力及び</t>
  </si>
  <si>
    <t>壁量計算による（階数が２以下の木造の建築物における基準）</t>
  </si>
  <si>
    <t>及び</t>
  </si>
  <si>
    <t>風圧力</t>
  </si>
  <si>
    <t>許容応力度計算による(ルート1)</t>
  </si>
  <si>
    <t>評価員記入欄</t>
  </si>
  <si>
    <t>基礎等</t>
  </si>
  <si>
    <t>建築基準法の規定による</t>
  </si>
  <si>
    <t>許容応力度計算による</t>
  </si>
  <si>
    <t>スパン表</t>
  </si>
  <si>
    <t>横架材</t>
  </si>
  <si>
    <t>地盤調査方法等</t>
  </si>
  <si>
    <t>３－１</t>
  </si>
  <si>
    <t>外壁の</t>
  </si>
  <si>
    <r>
      <t>外壁通気構造等</t>
    </r>
    <r>
      <rPr>
        <sz val="8"/>
        <color theme="1"/>
        <rFont val="ＭＳ Ｐ明朝"/>
        <family val="1"/>
        <charset val="128"/>
      </rPr>
      <t>（真壁構造で90ｃｍ以上の軒の出がある場合を含む）</t>
    </r>
  </si>
  <si>
    <t>軸組等</t>
  </si>
  <si>
    <t>（地面から1m）</t>
  </si>
  <si>
    <t>製材、集成材等＋薬剤処理（現場処理可）</t>
  </si>
  <si>
    <t>製材、集成材等＋小径13.5㎝</t>
  </si>
  <si>
    <t>製材、集成材等＋耐久性区分Ｄ1＋小径12.0㎝以上</t>
  </si>
  <si>
    <t>耐久性区分Ｄ１のうち、ヒノキ等の高耐久樹種</t>
  </si>
  <si>
    <t>　　</t>
  </si>
  <si>
    <t>Ｋ３以上の薬剤処理（工場処理）</t>
  </si>
  <si>
    <t>土台</t>
  </si>
  <si>
    <t>防腐・防蟻</t>
  </si>
  <si>
    <t>処理</t>
  </si>
  <si>
    <t>浴室・</t>
  </si>
  <si>
    <t>防水上の措置</t>
  </si>
  <si>
    <t>浴室ユニット</t>
  </si>
  <si>
    <t>外壁軸組等の防腐措置等</t>
  </si>
  <si>
    <t>脱衣室</t>
  </si>
  <si>
    <t>(</t>
  </si>
  <si>
    <t>)</t>
  </si>
  <si>
    <t>の防水</t>
  </si>
  <si>
    <t>防水上有効な仕上げ</t>
  </si>
  <si>
    <t>防蟻措置</t>
  </si>
  <si>
    <t>〔</t>
  </si>
  <si>
    <t>対象区域外</t>
  </si>
  <si>
    <t>〕</t>
  </si>
  <si>
    <t>べた基礎等</t>
  </si>
  <si>
    <t>土壌処理</t>
  </si>
  <si>
    <t>基礎高さ</t>
  </si>
  <si>
    <t>地面から基礎上端又は土台下端までの高さが400mm以上</t>
  </si>
  <si>
    <t>防湿方法</t>
  </si>
  <si>
    <t>コンクリート</t>
  </si>
  <si>
    <t>）〕</t>
  </si>
  <si>
    <t>ねこ土台</t>
  </si>
  <si>
    <t>･</t>
  </si>
  <si>
    <t>（第二面）</t>
  </si>
  <si>
    <t>４－１</t>
  </si>
  <si>
    <t>埋込み配管</t>
  </si>
  <si>
    <t>・</t>
  </si>
  <si>
    <t>配置図</t>
  </si>
  <si>
    <t>基礎伏図</t>
  </si>
  <si>
    <t>設備図</t>
  </si>
  <si>
    <t>清掃措置</t>
  </si>
  <si>
    <t>５－１</t>
  </si>
  <si>
    <t>断熱等</t>
  </si>
  <si>
    <t>性能等級</t>
  </si>
  <si>
    <t>）地域</t>
  </si>
  <si>
    <t>５－２</t>
  </si>
  <si>
    <t>居室を有する各階設置</t>
  </si>
  <si>
    <t>滑り棒</t>
  </si>
  <si>
    <t>滑り台</t>
  </si>
  <si>
    <t>緩降機</t>
  </si>
  <si>
    <t>避難用タラップ</t>
  </si>
  <si>
    <t>避難ロープ</t>
  </si>
  <si>
    <t>避難はしご</t>
  </si>
  <si>
    <t>避難橋</t>
  </si>
  <si>
    <t>外壁の開口部の耐火性能</t>
  </si>
  <si>
    <t>外壁の耐火時間</t>
  </si>
  <si>
    <t>軒裏の耐火時間</t>
  </si>
  <si>
    <t>６－１</t>
  </si>
  <si>
    <t>ホルムアル</t>
  </si>
  <si>
    <t>ホルムアルデ</t>
  </si>
  <si>
    <t>特定建材のうち最もﾎﾙﾑｱﾙﾃﾞﾋﾄﾞ発散が大きい建材</t>
  </si>
  <si>
    <t>F☆☆☆☆</t>
  </si>
  <si>
    <t>F☆☆☆</t>
  </si>
  <si>
    <t>F☆☆</t>
  </si>
  <si>
    <t>　天井裏等）</t>
  </si>
  <si>
    <t>換気又は気密措置による</t>
  </si>
  <si>
    <t>の</t>
  </si>
  <si>
    <t>６－２</t>
  </si>
  <si>
    <t>機械換気設備の有無</t>
  </si>
  <si>
    <t>換気のできる窓の有無</t>
  </si>
  <si>
    <t>７－１</t>
  </si>
  <si>
    <t>７－２</t>
  </si>
  <si>
    <t>北面（</t>
  </si>
  <si>
    <t>％</t>
  </si>
  <si>
    <t>８－４</t>
  </si>
  <si>
    <t>ｻｯｼ・ﾄﾞｱｾｯﾄ</t>
  </si>
  <si>
    <t>ｄＢ</t>
  </si>
  <si>
    <t>９－１</t>
  </si>
  <si>
    <t>空間内</t>
  </si>
  <si>
    <t>適用除外の段差</t>
  </si>
  <si>
    <t>蹴込み板の設置</t>
  </si>
  <si>
    <t>バルコニー</t>
  </si>
  <si>
    <t>１０－１</t>
  </si>
  <si>
    <t>防犯</t>
  </si>
  <si>
    <t>認定書等添付状況</t>
  </si>
  <si>
    <t>建築物の所在地</t>
  </si>
  <si>
    <t>土台に接する外壁下端水切り</t>
  </si>
  <si>
    <t>区分された小屋裏空間ごとに点検口を設置</t>
  </si>
  <si>
    <t>）]</t>
  </si>
  <si>
    <t>１－３　 その他</t>
  </si>
  <si>
    <t>3-1
劣化対策等級</t>
  </si>
  <si>
    <t>1-1
耐震等級</t>
  </si>
  <si>
    <t>4-1
維持管理対策等級</t>
  </si>
  <si>
    <t>5-1
断熱等性能等級</t>
  </si>
  <si>
    <t>※通常非表示読込項目</t>
  </si>
  <si>
    <t>１構造の安定</t>
  </si>
  <si>
    <t>1-6.</t>
  </si>
  <si>
    <t>1-7.</t>
  </si>
  <si>
    <t>1-1.</t>
  </si>
  <si>
    <t>[0-3]</t>
  </si>
  <si>
    <t>2-5.</t>
  </si>
  <si>
    <t>耐火等級(開口部)</t>
  </si>
  <si>
    <t>4-2.</t>
  </si>
  <si>
    <t>〃</t>
  </si>
  <si>
    <t>地盤改良後の数値とする</t>
  </si>
  <si>
    <t>2-6.</t>
  </si>
  <si>
    <t>耐火等級(開口部以外)</t>
  </si>
  <si>
    <t>[0-4]</t>
  </si>
  <si>
    <t>4-3.</t>
  </si>
  <si>
    <t>免震構造物</t>
  </si>
  <si>
    <t>共用排水立管の位置</t>
  </si>
  <si>
    <t>共用廊下に面する共用部分</t>
  </si>
  <si>
    <t>[1-2]</t>
  </si>
  <si>
    <t>cm</t>
  </si>
  <si>
    <t>劣化対策等級</t>
  </si>
  <si>
    <t>[1-3]</t>
  </si>
  <si>
    <t>外壁面、吹き抜け等の住戸外周部</t>
  </si>
  <si>
    <t>1-5.</t>
  </si>
  <si>
    <t>[0-2]</t>
  </si>
  <si>
    <t>ｍ</t>
  </si>
  <si>
    <t>1.6 地盤調査方法等</t>
  </si>
  <si>
    <t>住戸専用部</t>
  </si>
  <si>
    <t>2-4.</t>
  </si>
  <si>
    <t>脱出対策（火災時）</t>
  </si>
  <si>
    <t>※方位別開口比の値が100の場合には、[%以上]を[%]と読み替える。</t>
  </si>
  <si>
    <t>※方位別開口比の値が[-]の場合には、[0%]と読み替える。</t>
  </si>
  <si>
    <t>住戸番号</t>
  </si>
  <si>
    <t>タイプ</t>
  </si>
  <si>
    <t>1.重量床衝撃音対策</t>
  </si>
  <si>
    <t>1.開口部の侵入防止対策（１）</t>
  </si>
  <si>
    <t>1.開口部の侵入防止対策（２）</t>
  </si>
  <si>
    <t>1.開口部の侵入防止対策（３）</t>
  </si>
  <si>
    <t>1.開口部の侵入防止対策（４）</t>
  </si>
  <si>
    <t>（その１）</t>
  </si>
  <si>
    <t>（その２）</t>
  </si>
  <si>
    <t>断熱等性能</t>
  </si>
  <si>
    <t>一次エネルギー消費量</t>
  </si>
  <si>
    <t>4.外壁開口部</t>
  </si>
  <si>
    <t>a</t>
  </si>
  <si>
    <t>b(bⅰ)</t>
  </si>
  <si>
    <t>bⅱ</t>
  </si>
  <si>
    <t>c</t>
  </si>
  <si>
    <t>8-3選択</t>
  </si>
  <si>
    <t>8-4選択</t>
  </si>
  <si>
    <t>前処理（開口部（共用部等）</t>
  </si>
  <si>
    <t>前処理（開口部（バルコニー等）</t>
  </si>
  <si>
    <t>前処理（その他開口部</t>
  </si>
  <si>
    <t>冷房期の平均日射熱取得率</t>
  </si>
  <si>
    <t>床面積当たりの設計一次エネルギー消費量</t>
  </si>
  <si>
    <t>上階</t>
  </si>
  <si>
    <t>下階</t>
  </si>
  <si>
    <t>出入口</t>
  </si>
  <si>
    <t>その他開口部</t>
  </si>
  <si>
    <t>[0a|e]</t>
  </si>
  <si>
    <t>[1|4]</t>
  </si>
  <si>
    <t>[0|4]</t>
  </si>
  <si>
    <t>[1|3]</t>
  </si>
  <si>
    <t>[0|3]</t>
  </si>
  <si>
    <t>[1 4 5]</t>
  </si>
  <si>
    <t>[023]</t>
  </si>
  <si>
    <t>[0|5]</t>
  </si>
  <si>
    <t>[1|5]</t>
  </si>
  <si>
    <t>ＵＡ</t>
  </si>
  <si>
    <t>ηＡ</t>
  </si>
  <si>
    <t>MJ/㎡・年</t>
  </si>
  <si>
    <t>1.評価用_第一面_第五面</t>
  </si>
  <si>
    <t>2.長期用_第一面_第二面_評価連動</t>
  </si>
  <si>
    <t>■</t>
  </si>
  <si>
    <t>印刷時エラーのため削除</t>
  </si>
  <si>
    <t>チェックＢＯＸ</t>
  </si>
  <si>
    <t>共用排水</t>
  </si>
  <si>
    <t>地盤調査方法</t>
  </si>
  <si>
    <t>直接基礎_構造方法</t>
  </si>
  <si>
    <t>直接基礎_形式</t>
  </si>
  <si>
    <t>選択</t>
  </si>
  <si>
    <t>選択○×</t>
  </si>
  <si>
    <t>避難器具種類</t>
  </si>
  <si>
    <t>躯体天井</t>
  </si>
  <si>
    <t>異なる天井</t>
  </si>
  <si>
    <t>変更障害</t>
  </si>
  <si>
    <t>開口部住戸位置</t>
  </si>
  <si>
    <t>等級0_2</t>
  </si>
  <si>
    <t>等級0_3</t>
  </si>
  <si>
    <t>等級0_4</t>
  </si>
  <si>
    <t>等級0_5</t>
  </si>
  <si>
    <t>等級1_2</t>
  </si>
  <si>
    <t>等級1_3</t>
  </si>
  <si>
    <t>等級1_4</t>
  </si>
  <si>
    <t>等級1_5</t>
  </si>
  <si>
    <t>等級_320</t>
  </si>
  <si>
    <t>等級1_8</t>
  </si>
  <si>
    <t>スラブ厚</t>
  </si>
  <si>
    <t>温熱環境に関すること</t>
  </si>
  <si>
    <t>等級5_2</t>
  </si>
  <si>
    <t>重量床衝撃音対策</t>
  </si>
  <si>
    <t>軽量床衝撃音対策</t>
  </si>
  <si>
    <t>標準貫入試験</t>
  </si>
  <si>
    <t>ベタ基礎</t>
  </si>
  <si>
    <t>支持杭</t>
  </si>
  <si>
    <t>○</t>
  </si>
  <si>
    <t>地上</t>
  </si>
  <si>
    <t>Ⅰ</t>
  </si>
  <si>
    <t>地下</t>
  </si>
  <si>
    <t>有効</t>
  </si>
  <si>
    <t>a.開放型廊下</t>
  </si>
  <si>
    <t>a.２方向避難</t>
  </si>
  <si>
    <t>熱損失係数</t>
  </si>
  <si>
    <t>スウェーデン式サウンディング試験</t>
  </si>
  <si>
    <t>独立基礎</t>
  </si>
  <si>
    <t>摩擦杭</t>
  </si>
  <si>
    <t>×</t>
  </si>
  <si>
    <t>はり</t>
  </si>
  <si>
    <t>壁</t>
  </si>
  <si>
    <t>Ⅱ</t>
  </si>
  <si>
    <t>シャッター</t>
  </si>
  <si>
    <t>b.自然排煙</t>
  </si>
  <si>
    <t>b.直通階段</t>
  </si>
  <si>
    <t>レベル低減量</t>
  </si>
  <si>
    <t>平板載荷試験</t>
  </si>
  <si>
    <t>SB工法</t>
  </si>
  <si>
    <t>布基礎</t>
  </si>
  <si>
    <t>傾斜屋根</t>
  </si>
  <si>
    <t>柱</t>
  </si>
  <si>
    <t>Ⅲ</t>
  </si>
  <si>
    <t>屋上</t>
  </si>
  <si>
    <t>c.機械排煙(一般)</t>
  </si>
  <si>
    <t>c.その他</t>
  </si>
  <si>
    <t>b</t>
  </si>
  <si>
    <t xml:space="preserve">表面波探査法 </t>
  </si>
  <si>
    <t>上階及び下階</t>
  </si>
  <si>
    <t>壁柱</t>
  </si>
  <si>
    <t>Ⅳ</t>
  </si>
  <si>
    <t>中間階</t>
  </si>
  <si>
    <t>無し</t>
  </si>
  <si>
    <t>d.機械排煙(加圧式)</t>
  </si>
  <si>
    <t>Ⅴ</t>
  </si>
  <si>
    <t>e.その他</t>
  </si>
  <si>
    <t>d</t>
  </si>
  <si>
    <t>ｲ：対策等級</t>
  </si>
  <si>
    <t>Ⅵ</t>
  </si>
  <si>
    <t>e</t>
  </si>
  <si>
    <t>ﾛ：相当スラブ厚</t>
  </si>
  <si>
    <t>ﾛ：レベル低減量</t>
  </si>
  <si>
    <t>自己評価書で不要になって移動したセル名：</t>
  </si>
  <si>
    <t>work_tower_N01_6_JIBAN_TYOUSA_2</t>
  </si>
  <si>
    <t>work_tower_N01_6_JIBAN_TYOUSA_3</t>
  </si>
  <si>
    <t>work_tower_N01_6_JIBAN_TYOUSA_4</t>
  </si>
  <si>
    <t>構造部材</t>
  </si>
  <si>
    <t>等</t>
  </si>
  <si>
    <t>構造部材等</t>
  </si>
  <si>
    <t>建築基準法施行令第37条、第41条、第49条及び第80条の2の</t>
  </si>
  <si>
    <t>規定に適合</t>
  </si>
  <si>
    <t>建築物</t>
  </si>
  <si>
    <t>埼玉県123</t>
  </si>
  <si>
    <t>テストデータ20211124</t>
  </si>
  <si>
    <t>さいたま一郎</t>
  </si>
  <si>
    <t>２－５</t>
    <phoneticPr fontId="43"/>
  </si>
  <si>
    <t>耐火等級</t>
    <phoneticPr fontId="43"/>
  </si>
  <si>
    <t>２－６</t>
    <phoneticPr fontId="43"/>
  </si>
  <si>
    <t>５温熱環境・エネルギー消費量</t>
    <phoneticPr fontId="43"/>
  </si>
  <si>
    <t>基準省令及び非住宅・住宅計算法</t>
    <phoneticPr fontId="43"/>
  </si>
  <si>
    <t>平面図</t>
    <phoneticPr fontId="43"/>
  </si>
  <si>
    <t>住宅仕様基準　※1</t>
    <phoneticPr fontId="43"/>
  </si>
  <si>
    <t>立面図</t>
    <rPh sb="0" eb="3">
      <t>リツメンズ</t>
    </rPh>
    <phoneticPr fontId="43"/>
  </si>
  <si>
    <t>矩計図</t>
    <phoneticPr fontId="43"/>
  </si>
  <si>
    <t>誘導仕様基準</t>
    <rPh sb="0" eb="6">
      <t>ユウドウシヨウキジュン</t>
    </rPh>
    <phoneticPr fontId="43"/>
  </si>
  <si>
    <t>建具表</t>
    <rPh sb="0" eb="3">
      <t>タテグヒョウ</t>
    </rPh>
    <phoneticPr fontId="43"/>
  </si>
  <si>
    <t>非住宅・住宅計算方法又は国土交通大臣が認める方法</t>
    <rPh sb="8" eb="10">
      <t>ホウホウ</t>
    </rPh>
    <phoneticPr fontId="43"/>
  </si>
  <si>
    <r>
      <t>外皮平均熱貫流率（U</t>
    </r>
    <r>
      <rPr>
        <sz val="7"/>
        <color indexed="8"/>
        <rFont val="ＭＳ Ｐ明朝"/>
        <family val="1"/>
        <charset val="128"/>
      </rPr>
      <t>A</t>
    </r>
    <r>
      <rPr>
        <sz val="9"/>
        <color indexed="8"/>
        <rFont val="ＭＳ Ｐ明朝"/>
        <family val="1"/>
        <charset val="128"/>
      </rPr>
      <t>値）</t>
    </r>
    <r>
      <rPr>
        <sz val="9"/>
        <color theme="1"/>
        <rFont val="ＭＳ Ｐ明朝"/>
        <family val="1"/>
        <charset val="128"/>
      </rPr>
      <t>の基準に適合</t>
    </r>
    <rPh sb="14" eb="16">
      <t>キジュン</t>
    </rPh>
    <rPh sb="17" eb="19">
      <t>テキゴウ</t>
    </rPh>
    <phoneticPr fontId="43"/>
  </si>
  <si>
    <t>計算書</t>
    <rPh sb="0" eb="3">
      <t>ケイサンショ</t>
    </rPh>
    <phoneticPr fontId="43"/>
  </si>
  <si>
    <t>熱貫流率</t>
    <phoneticPr fontId="43"/>
  </si>
  <si>
    <r>
      <t>U</t>
    </r>
    <r>
      <rPr>
        <sz val="7"/>
        <color theme="1"/>
        <rFont val="ＭＳ Ｐ明朝"/>
        <family val="1"/>
        <charset val="128"/>
      </rPr>
      <t>A</t>
    </r>
    <r>
      <rPr>
        <sz val="9"/>
        <color theme="1"/>
        <rFont val="ＭＳ Ｐ明朝"/>
        <family val="1"/>
        <charset val="128"/>
      </rPr>
      <t>値の値を評価書に表示する　※2</t>
    </r>
    <rPh sb="4" eb="5">
      <t>アタイ</t>
    </rPh>
    <rPh sb="6" eb="9">
      <t>ヒョウカショ</t>
    </rPh>
    <rPh sb="10" eb="12">
      <t>ヒョウジ</t>
    </rPh>
    <phoneticPr fontId="43"/>
  </si>
  <si>
    <r>
      <t>冷房期の平均日射熱取得率(η</t>
    </r>
    <r>
      <rPr>
        <sz val="7"/>
        <color indexed="8"/>
        <rFont val="ＭＳ Ｐ明朝"/>
        <family val="1"/>
        <charset val="128"/>
      </rPr>
      <t>AC</t>
    </r>
    <r>
      <rPr>
        <sz val="9"/>
        <color rgb="FF000000"/>
        <rFont val="ＭＳ Ｐ明朝"/>
        <family val="1"/>
        <charset val="128"/>
      </rPr>
      <t>値)の基準に適合</t>
    </r>
    <rPh sb="16" eb="17">
      <t>チ</t>
    </rPh>
    <phoneticPr fontId="43"/>
  </si>
  <si>
    <r>
      <t>η</t>
    </r>
    <r>
      <rPr>
        <sz val="7"/>
        <color theme="1"/>
        <rFont val="ＭＳ Ｐ明朝"/>
        <family val="1"/>
        <charset val="128"/>
      </rPr>
      <t>AC</t>
    </r>
    <r>
      <rPr>
        <sz val="9"/>
        <color theme="1"/>
        <rFont val="ＭＳ Ｐ明朝"/>
        <family val="1"/>
        <charset val="128"/>
      </rPr>
      <t>値の値を評価書に表示する　※3</t>
    </r>
    <rPh sb="5" eb="6">
      <t>アタイ</t>
    </rPh>
    <rPh sb="7" eb="10">
      <t>ヒョウカショ</t>
    </rPh>
    <rPh sb="11" eb="13">
      <t>ヒョウジ</t>
    </rPh>
    <phoneticPr fontId="43"/>
  </si>
  <si>
    <t>住宅仕様基準・誘導仕様基準</t>
    <rPh sb="7" eb="13">
      <t>ユウドウシヨウキジュン</t>
    </rPh>
    <phoneticPr fontId="43"/>
  </si>
  <si>
    <t>外皮の熱貫流率の基準又は、断熱材の熱抵抗の基準</t>
    <rPh sb="0" eb="2">
      <t>ガイヒ</t>
    </rPh>
    <rPh sb="3" eb="4">
      <t>ネツ</t>
    </rPh>
    <rPh sb="4" eb="6">
      <t>カンリュウ</t>
    </rPh>
    <rPh sb="6" eb="7">
      <t>リツ</t>
    </rPh>
    <rPh sb="8" eb="10">
      <t>キジュン</t>
    </rPh>
    <rPh sb="10" eb="11">
      <t>マタ</t>
    </rPh>
    <rPh sb="13" eb="16">
      <t>ダンネツザイ</t>
    </rPh>
    <rPh sb="17" eb="20">
      <t>ネツテイコウ</t>
    </rPh>
    <rPh sb="21" eb="23">
      <t>キジュン</t>
    </rPh>
    <phoneticPr fontId="43"/>
  </si>
  <si>
    <t>屋根</t>
    <rPh sb="0" eb="2">
      <t>ヤネ</t>
    </rPh>
    <phoneticPr fontId="43"/>
  </si>
  <si>
    <t>（</t>
    <phoneticPr fontId="43"/>
  </si>
  <si>
    <t>）</t>
    <phoneticPr fontId="43"/>
  </si>
  <si>
    <t>部位の熱貫流率</t>
    <phoneticPr fontId="43"/>
  </si>
  <si>
    <t>W/㎡・K）</t>
    <phoneticPr fontId="43"/>
  </si>
  <si>
    <t>部位の熱抵抗</t>
    <phoneticPr fontId="43"/>
  </si>
  <si>
    <t>天井</t>
    <rPh sb="0" eb="2">
      <t>テンジョウ</t>
    </rPh>
    <phoneticPr fontId="43"/>
  </si>
  <si>
    <t>壁</t>
    <rPh sb="0" eb="1">
      <t>カベ</t>
    </rPh>
    <phoneticPr fontId="43"/>
  </si>
  <si>
    <t>床</t>
    <rPh sb="0" eb="1">
      <t>ユカ</t>
    </rPh>
    <phoneticPr fontId="43"/>
  </si>
  <si>
    <t>外気に接する部分</t>
    <phoneticPr fontId="43"/>
  </si>
  <si>
    <t>その他の部分</t>
    <rPh sb="2" eb="3">
      <t>タ</t>
    </rPh>
    <rPh sb="4" eb="6">
      <t>ブブン</t>
    </rPh>
    <phoneticPr fontId="43"/>
  </si>
  <si>
    <t>土間床等の外周部</t>
    <rPh sb="0" eb="4">
      <t>ドマユカトウ</t>
    </rPh>
    <rPh sb="5" eb="8">
      <t>ガイシュウブ</t>
    </rPh>
    <phoneticPr fontId="43"/>
  </si>
  <si>
    <t>開口部の断熱性能等に関する基準の適合</t>
    <rPh sb="0" eb="3">
      <t>カイコウブ</t>
    </rPh>
    <rPh sb="4" eb="9">
      <t>ダンネツセイノウトウ</t>
    </rPh>
    <rPh sb="10" eb="11">
      <t>カン</t>
    </rPh>
    <rPh sb="13" eb="15">
      <t>キジュン</t>
    </rPh>
    <rPh sb="16" eb="18">
      <t>テキゴウ</t>
    </rPh>
    <phoneticPr fontId="43"/>
  </si>
  <si>
    <t>結露の発生
防止対策</t>
    <rPh sb="0" eb="2">
      <t>ケツロ</t>
    </rPh>
    <rPh sb="3" eb="5">
      <t>ハッセイ</t>
    </rPh>
    <rPh sb="6" eb="10">
      <t>ボウシタイサク</t>
    </rPh>
    <phoneticPr fontId="43"/>
  </si>
  <si>
    <t>防湿層の設置(繊維系断熱材等を使用する場合)</t>
    <rPh sb="7" eb="14">
      <t>センイケイダンネツザイトウ</t>
    </rPh>
    <rPh sb="15" eb="17">
      <t>シヨウ</t>
    </rPh>
    <rPh sb="19" eb="21">
      <t>バアイ</t>
    </rPh>
    <phoneticPr fontId="43"/>
  </si>
  <si>
    <t>仕上表</t>
    <rPh sb="0" eb="2">
      <t>シアガ</t>
    </rPh>
    <rPh sb="2" eb="3">
      <t>ヒョウ</t>
    </rPh>
    <phoneticPr fontId="43"/>
  </si>
  <si>
    <t>設置</t>
    <rPh sb="0" eb="2">
      <t>セッチ</t>
    </rPh>
    <phoneticPr fontId="43"/>
  </si>
  <si>
    <t>(</t>
    <phoneticPr fontId="43"/>
  </si>
  <si>
    <t>)</t>
    <phoneticPr fontId="43"/>
  </si>
  <si>
    <t>矩計図</t>
    <rPh sb="0" eb="3">
      <t>カナバカリズ</t>
    </rPh>
    <phoneticPr fontId="43"/>
  </si>
  <si>
    <t>省略</t>
    <rPh sb="0" eb="2">
      <t>ショウリャク</t>
    </rPh>
    <phoneticPr fontId="43"/>
  </si>
  <si>
    <t>通気層の設置(外壁・屋根を断熱構造とする場合)</t>
    <rPh sb="7" eb="9">
      <t>ガイヘキ</t>
    </rPh>
    <rPh sb="10" eb="12">
      <t>ヤネ</t>
    </rPh>
    <rPh sb="13" eb="17">
      <t>ダンネツコウゾウ</t>
    </rPh>
    <rPh sb="20" eb="22">
      <t>バアイ</t>
    </rPh>
    <phoneticPr fontId="43"/>
  </si>
  <si>
    <t>屋根 [</t>
    <rPh sb="0" eb="2">
      <t>ヤネ</t>
    </rPh>
    <phoneticPr fontId="43"/>
  </si>
  <si>
    <t>有(</t>
    <rPh sb="0" eb="1">
      <t>アリ</t>
    </rPh>
    <phoneticPr fontId="43"/>
  </si>
  <si>
    <t>省略（</t>
    <rPh sb="0" eb="2">
      <t>ショウリャク</t>
    </rPh>
    <phoneticPr fontId="43"/>
  </si>
  <si>
    <t>）]</t>
    <phoneticPr fontId="43"/>
  </si>
  <si>
    <t>外壁 [</t>
    <rPh sb="0" eb="2">
      <t>ガイヘキ</t>
    </rPh>
    <phoneticPr fontId="43"/>
  </si>
  <si>
    <t>長期使用
構造等
対応処置</t>
    <rPh sb="0" eb="2">
      <t>チョウキ</t>
    </rPh>
    <rPh sb="2" eb="4">
      <t>シヨウ</t>
    </rPh>
    <rPh sb="5" eb="8">
      <t>コウゾウナド</t>
    </rPh>
    <rPh sb="9" eb="13">
      <t>タイオウショチ</t>
    </rPh>
    <phoneticPr fontId="43"/>
  </si>
  <si>
    <t>外皮性能に係わる適合等級</t>
    <rPh sb="0" eb="4">
      <t>ガイヒセイノウ</t>
    </rPh>
    <rPh sb="5" eb="6">
      <t>カカ</t>
    </rPh>
    <rPh sb="8" eb="12">
      <t>テキゴウトウキュウ</t>
    </rPh>
    <phoneticPr fontId="43"/>
  </si>
  <si>
    <t>誘導仕様基準(等級5)</t>
    <rPh sb="0" eb="6">
      <t>ユウドウシヨウキジュン</t>
    </rPh>
    <rPh sb="7" eb="9">
      <t>トウキュウ</t>
    </rPh>
    <phoneticPr fontId="43"/>
  </si>
  <si>
    <t>平面図</t>
    <rPh sb="0" eb="3">
      <t>ヘイメンズ</t>
    </rPh>
    <phoneticPr fontId="43"/>
  </si>
  <si>
    <t>計算書</t>
    <phoneticPr fontId="43"/>
  </si>
  <si>
    <t>※1：長期使用構造等の併願申請を行わない場合は住宅仕様基準を用いることができます。</t>
    <rPh sb="3" eb="10">
      <t>チョウキシヨウコウゾウトウ</t>
    </rPh>
    <rPh sb="11" eb="15">
      <t>ヘイガンシンセイ</t>
    </rPh>
    <rPh sb="16" eb="17">
      <t>オコナ</t>
    </rPh>
    <rPh sb="20" eb="22">
      <t>バアイ</t>
    </rPh>
    <rPh sb="23" eb="25">
      <t>ジュウタク</t>
    </rPh>
    <rPh sb="25" eb="27">
      <t>シヨウ</t>
    </rPh>
    <rPh sb="27" eb="29">
      <t>キジュン</t>
    </rPh>
    <rPh sb="30" eb="31">
      <t>モチ</t>
    </rPh>
    <phoneticPr fontId="43"/>
  </si>
  <si>
    <t>※2：等級7の場合のみ明示することができる。(地域区分の8地域を除く。)</t>
    <rPh sb="3" eb="5">
      <t>トウキュウ</t>
    </rPh>
    <rPh sb="7" eb="9">
      <t>バアイ</t>
    </rPh>
    <rPh sb="11" eb="13">
      <t>メイジ</t>
    </rPh>
    <rPh sb="23" eb="27">
      <t>チイキクブン</t>
    </rPh>
    <rPh sb="29" eb="31">
      <t>チイキ</t>
    </rPh>
    <rPh sb="32" eb="33">
      <t>ノゾ</t>
    </rPh>
    <phoneticPr fontId="43"/>
  </si>
  <si>
    <t>※3：等級7の場合のみ明示することができる。(地域区分の1、2、3及び4地域を除く。)</t>
    <rPh sb="3" eb="5">
      <t>トウキュウ</t>
    </rPh>
    <rPh sb="7" eb="9">
      <t>バアイ</t>
    </rPh>
    <rPh sb="11" eb="13">
      <t>メイジ</t>
    </rPh>
    <rPh sb="23" eb="27">
      <t>チイキクブン</t>
    </rPh>
    <rPh sb="33" eb="34">
      <t>オヨ</t>
    </rPh>
    <rPh sb="36" eb="38">
      <t>チイキ</t>
    </rPh>
    <rPh sb="39" eb="40">
      <t>ノゾ</t>
    </rPh>
    <phoneticPr fontId="43"/>
  </si>
  <si>
    <t>（第三面）</t>
    <rPh sb="2" eb="3">
      <t>3</t>
    </rPh>
    <phoneticPr fontId="43"/>
  </si>
  <si>
    <t>５温熱環境・エネルギー消費量</t>
  </si>
  <si>
    <t>非住宅・住宅計算方法</t>
    <rPh sb="0" eb="3">
      <t>ヒジュウタク</t>
    </rPh>
    <rPh sb="4" eb="6">
      <t>ジュウタク</t>
    </rPh>
    <rPh sb="8" eb="10">
      <t>ホウホウ</t>
    </rPh>
    <phoneticPr fontId="43"/>
  </si>
  <si>
    <t>外皮性能値</t>
    <rPh sb="0" eb="2">
      <t>ガイヒ</t>
    </rPh>
    <rPh sb="2" eb="4">
      <t>セイノウ</t>
    </rPh>
    <rPh sb="4" eb="5">
      <t>チ</t>
    </rPh>
    <phoneticPr fontId="43"/>
  </si>
  <si>
    <t>・</t>
    <phoneticPr fontId="43"/>
  </si>
  <si>
    <t>外皮平均熱貫流率（UA値）</t>
    <phoneticPr fontId="43"/>
  </si>
  <si>
    <r>
      <t>冷房期の平均日射熱取得率(η</t>
    </r>
    <r>
      <rPr>
        <sz val="7"/>
        <color rgb="FF000000"/>
        <rFont val="ＭＳ Ｐ明朝"/>
        <family val="1"/>
        <charset val="128"/>
      </rPr>
      <t>AC</t>
    </r>
    <r>
      <rPr>
        <sz val="9"/>
        <color indexed="8"/>
        <rFont val="ＭＳ Ｐ明朝"/>
        <family val="1"/>
        <charset val="128"/>
      </rPr>
      <t>値)</t>
    </r>
    <phoneticPr fontId="43"/>
  </si>
  <si>
    <r>
      <t>暖房期の平均日射熱取得率(η</t>
    </r>
    <r>
      <rPr>
        <sz val="7"/>
        <color rgb="FF000000"/>
        <rFont val="ＭＳ Ｐ明朝"/>
        <family val="1"/>
        <charset val="128"/>
      </rPr>
      <t>AH</t>
    </r>
    <r>
      <rPr>
        <sz val="9"/>
        <color indexed="8"/>
        <rFont val="ＭＳ Ｐ明朝"/>
        <family val="1"/>
        <charset val="128"/>
      </rPr>
      <t>値)</t>
    </r>
    <rPh sb="0" eb="2">
      <t>ダンボウ</t>
    </rPh>
    <phoneticPr fontId="43"/>
  </si>
  <si>
    <t>一次エネルギー消費量計算結果表による</t>
    <rPh sb="12" eb="14">
      <t>ケッカ</t>
    </rPh>
    <rPh sb="14" eb="15">
      <t>ヒョウ</t>
    </rPh>
    <phoneticPr fontId="43"/>
  </si>
  <si>
    <t>居室等の面積</t>
    <rPh sb="0" eb="3">
      <t>キョシツトウ</t>
    </rPh>
    <rPh sb="4" eb="6">
      <t>メンセキ</t>
    </rPh>
    <phoneticPr fontId="43"/>
  </si>
  <si>
    <t>合計の床面積</t>
    <rPh sb="0" eb="2">
      <t>ゴウケイ</t>
    </rPh>
    <rPh sb="3" eb="6">
      <t>ユカメンセキ</t>
    </rPh>
    <phoneticPr fontId="43"/>
  </si>
  <si>
    <t>主たる居室</t>
    <rPh sb="0" eb="1">
      <t>シュ</t>
    </rPh>
    <rPh sb="3" eb="5">
      <t>キョシツ</t>
    </rPh>
    <phoneticPr fontId="43"/>
  </si>
  <si>
    <t>その他の居室</t>
    <rPh sb="2" eb="3">
      <t>タ</t>
    </rPh>
    <rPh sb="4" eb="6">
      <t>キョシツ</t>
    </rPh>
    <phoneticPr fontId="43"/>
  </si>
  <si>
    <t>一次エネルギー消費量</t>
    <rPh sb="0" eb="2">
      <t>イチジ</t>
    </rPh>
    <rPh sb="7" eb="10">
      <t>ショウヒリョウ</t>
    </rPh>
    <phoneticPr fontId="43"/>
  </si>
  <si>
    <t>基準一次エネルギー消費量</t>
    <rPh sb="0" eb="4">
      <t>キジュンイチジ</t>
    </rPh>
    <rPh sb="9" eb="12">
      <t>ショウヒリョウ</t>
    </rPh>
    <phoneticPr fontId="43"/>
  </si>
  <si>
    <t>設計一次エネルギー消費量</t>
    <rPh sb="0" eb="2">
      <t>セッケイ</t>
    </rPh>
    <rPh sb="2" eb="4">
      <t>イチジ</t>
    </rPh>
    <rPh sb="9" eb="12">
      <t>ショウヒリョウ</t>
    </rPh>
    <phoneticPr fontId="43"/>
  </si>
  <si>
    <t>設備機器等の仕様</t>
    <rPh sb="0" eb="5">
      <t>セツビキキトウ</t>
    </rPh>
    <rPh sb="6" eb="8">
      <t>シヨウ</t>
    </rPh>
    <phoneticPr fontId="43"/>
  </si>
  <si>
    <t>暖房設備</t>
    <rPh sb="0" eb="4">
      <t>ダンボウセツビ</t>
    </rPh>
    <phoneticPr fontId="43"/>
  </si>
  <si>
    <t>暖房方式</t>
    <rPh sb="0" eb="4">
      <t>ダンボウホウシキ</t>
    </rPh>
    <phoneticPr fontId="43"/>
  </si>
  <si>
    <t>暖房機器の仕様等</t>
    <rPh sb="0" eb="4">
      <t>ダンボウキキ</t>
    </rPh>
    <rPh sb="5" eb="7">
      <t>シヨウ</t>
    </rPh>
    <rPh sb="7" eb="8">
      <t>トウ</t>
    </rPh>
    <phoneticPr fontId="43"/>
  </si>
  <si>
    <t>冷房設備</t>
    <rPh sb="0" eb="2">
      <t>レイボウ</t>
    </rPh>
    <rPh sb="2" eb="4">
      <t>セツビ</t>
    </rPh>
    <phoneticPr fontId="43"/>
  </si>
  <si>
    <t>冷房方式</t>
    <rPh sb="0" eb="2">
      <t>レイボウ</t>
    </rPh>
    <rPh sb="2" eb="4">
      <t>ホウシキ</t>
    </rPh>
    <phoneticPr fontId="43"/>
  </si>
  <si>
    <t>冷房機器の仕様等</t>
    <rPh sb="0" eb="2">
      <t>レイボウ</t>
    </rPh>
    <rPh sb="2" eb="4">
      <t>キキ</t>
    </rPh>
    <rPh sb="5" eb="7">
      <t>シヨウ</t>
    </rPh>
    <rPh sb="7" eb="8">
      <t>トウ</t>
    </rPh>
    <phoneticPr fontId="43"/>
  </si>
  <si>
    <t>換気設備</t>
    <rPh sb="0" eb="4">
      <t>カンキセツビ</t>
    </rPh>
    <phoneticPr fontId="43"/>
  </si>
  <si>
    <t>換気機器の仕様等</t>
    <rPh sb="0" eb="2">
      <t>カンキ</t>
    </rPh>
    <rPh sb="2" eb="4">
      <t>キキ</t>
    </rPh>
    <rPh sb="5" eb="7">
      <t>シヨウ</t>
    </rPh>
    <rPh sb="7" eb="8">
      <t>トウ</t>
    </rPh>
    <phoneticPr fontId="43"/>
  </si>
  <si>
    <t>照明設備</t>
    <rPh sb="0" eb="4">
      <t>ショウメイセツビ</t>
    </rPh>
    <phoneticPr fontId="43"/>
  </si>
  <si>
    <t>非居室に白熱灯または同等以下の性能の照明を採用していない</t>
    <rPh sb="0" eb="1">
      <t>ヒ</t>
    </rPh>
    <rPh sb="1" eb="3">
      <t>キョシツ</t>
    </rPh>
    <rPh sb="4" eb="7">
      <t>ハクネツトウ</t>
    </rPh>
    <rPh sb="10" eb="14">
      <t>ドウトウイカ</t>
    </rPh>
    <rPh sb="15" eb="17">
      <t>セイノウ</t>
    </rPh>
    <rPh sb="18" eb="20">
      <t>ショウメイ</t>
    </rPh>
    <rPh sb="21" eb="23">
      <t>サイヨウ</t>
    </rPh>
    <phoneticPr fontId="43"/>
  </si>
  <si>
    <t>給湯設備</t>
    <rPh sb="0" eb="4">
      <t>キュウトウセツビ</t>
    </rPh>
    <phoneticPr fontId="43"/>
  </si>
  <si>
    <t>給湯熱源機の種類等</t>
    <rPh sb="0" eb="2">
      <t>キュウトウ</t>
    </rPh>
    <rPh sb="2" eb="5">
      <t>ネツゲンキ</t>
    </rPh>
    <rPh sb="6" eb="9">
      <t>シュルイトウ</t>
    </rPh>
    <phoneticPr fontId="43"/>
  </si>
  <si>
    <t>熱交換換気設備の有無</t>
    <rPh sb="0" eb="3">
      <t>ネツコウカン</t>
    </rPh>
    <rPh sb="3" eb="7">
      <t>カンキセツビ</t>
    </rPh>
    <rPh sb="8" eb="10">
      <t>ウム</t>
    </rPh>
    <phoneticPr fontId="43"/>
  </si>
  <si>
    <t>有</t>
    <rPh sb="0" eb="1">
      <t>アリ</t>
    </rPh>
    <phoneticPr fontId="43"/>
  </si>
  <si>
    <t>無</t>
    <rPh sb="0" eb="1">
      <t>ナシ</t>
    </rPh>
    <phoneticPr fontId="43"/>
  </si>
  <si>
    <t>全ての照明設備がLED又は同等以上</t>
    <rPh sb="0" eb="1">
      <t>スベ</t>
    </rPh>
    <rPh sb="3" eb="7">
      <t>ショウメイセツビ</t>
    </rPh>
    <rPh sb="11" eb="12">
      <t>マタ</t>
    </rPh>
    <rPh sb="13" eb="17">
      <t>ドウトウイジョウ</t>
    </rPh>
    <phoneticPr fontId="43"/>
  </si>
  <si>
    <t>所定の省エネ対策の実施</t>
    <rPh sb="0" eb="2">
      <t>ショテイ</t>
    </rPh>
    <rPh sb="3" eb="4">
      <t>ショウ</t>
    </rPh>
    <rPh sb="6" eb="8">
      <t>タイサク</t>
    </rPh>
    <rPh sb="9" eb="11">
      <t>ジッシ</t>
    </rPh>
    <phoneticPr fontId="43"/>
  </si>
  <si>
    <t>ヘッダー方式　分岐後配管径13A以下</t>
    <rPh sb="4" eb="6">
      <t>ホウシキ</t>
    </rPh>
    <rPh sb="7" eb="9">
      <t>ブンキ</t>
    </rPh>
    <rPh sb="9" eb="10">
      <t>ゴ</t>
    </rPh>
    <rPh sb="10" eb="12">
      <t>ハイカン</t>
    </rPh>
    <rPh sb="12" eb="13">
      <t>ケイ</t>
    </rPh>
    <rPh sb="16" eb="18">
      <t>イカ</t>
    </rPh>
    <phoneticPr fontId="43"/>
  </si>
  <si>
    <t>浴室シャワーの節湯水栓の使用</t>
    <rPh sb="0" eb="2">
      <t>ヨクシツ</t>
    </rPh>
    <rPh sb="7" eb="8">
      <t>セツ</t>
    </rPh>
    <rPh sb="8" eb="10">
      <t>ユミズ</t>
    </rPh>
    <rPh sb="10" eb="11">
      <t>セン</t>
    </rPh>
    <rPh sb="12" eb="14">
      <t>シヨウ</t>
    </rPh>
    <phoneticPr fontId="43"/>
  </si>
  <si>
    <t>高断熱浴槽の採用</t>
    <rPh sb="0" eb="5">
      <t>コウダンネツヨクソウ</t>
    </rPh>
    <rPh sb="6" eb="8">
      <t>サイヨウ</t>
    </rPh>
    <phoneticPr fontId="43"/>
  </si>
  <si>
    <t>一次エネルギー消費量に係わる適合等級</t>
    <rPh sb="0" eb="2">
      <t>イチジ</t>
    </rPh>
    <rPh sb="7" eb="10">
      <t>ショウヒリョウ</t>
    </rPh>
    <rPh sb="11" eb="12">
      <t>カカ</t>
    </rPh>
    <rPh sb="14" eb="18">
      <t>テキゴウトウキュウ</t>
    </rPh>
    <phoneticPr fontId="43"/>
  </si>
  <si>
    <t>誘導仕様基準(等級6)</t>
    <rPh sb="0" eb="6">
      <t>ユウドウシヨウキジュン</t>
    </rPh>
    <rPh sb="7" eb="9">
      <t>トウキュウ</t>
    </rPh>
    <phoneticPr fontId="43"/>
  </si>
  <si>
    <t>機器表</t>
    <rPh sb="0" eb="3">
      <t>キキヒョウ</t>
    </rPh>
    <phoneticPr fontId="43"/>
  </si>
  <si>
    <t>（第四面）</t>
    <rPh sb="2" eb="3">
      <t>ヨン</t>
    </rPh>
    <phoneticPr fontId="43"/>
  </si>
  <si>
    <t>（第五面）</t>
    <rPh sb="2" eb="3">
      <t>ゴ</t>
    </rPh>
    <phoneticPr fontId="43"/>
  </si>
  <si>
    <t>（第六面）</t>
    <rPh sb="2" eb="3">
      <t>ロク</t>
    </rPh>
    <phoneticPr fontId="43"/>
  </si>
  <si>
    <t>誘導仕様基準</t>
    <phoneticPr fontId="43"/>
  </si>
  <si>
    <t>非住宅・住宅計算方法又は国土交通大臣が認める方法</t>
    <phoneticPr fontId="43"/>
  </si>
  <si>
    <t>結露防止
対策</t>
    <phoneticPr fontId="43"/>
  </si>
  <si>
    <t>結露防止対策</t>
    <phoneticPr fontId="43"/>
  </si>
  <si>
    <t>)</t>
    <phoneticPr fontId="43"/>
  </si>
  <si>
    <t>(</t>
    <phoneticPr fontId="43"/>
  </si>
  <si>
    <t>W/㎡・K）</t>
    <phoneticPr fontId="43"/>
  </si>
  <si>
    <t>外皮の熱貫流率の基準に適合</t>
    <rPh sb="0" eb="2">
      <t>ガイヒ</t>
    </rPh>
    <rPh sb="3" eb="4">
      <t>ネツ</t>
    </rPh>
    <rPh sb="4" eb="6">
      <t>カンリュウ</t>
    </rPh>
    <rPh sb="6" eb="7">
      <t>リツ</t>
    </rPh>
    <rPh sb="8" eb="10">
      <t>キジュン</t>
    </rPh>
    <rPh sb="11" eb="13">
      <t>テキゴウ</t>
    </rPh>
    <phoneticPr fontId="43"/>
  </si>
  <si>
    <t>緩和措置有り(外気床(5%緩和))</t>
    <rPh sb="7" eb="9">
      <t>ガイキ</t>
    </rPh>
    <rPh sb="9" eb="10">
      <t>ユカ</t>
    </rPh>
    <rPh sb="13" eb="15">
      <t>カンワ</t>
    </rPh>
    <phoneticPr fontId="43"/>
  </si>
  <si>
    <t>断熱材の熱抵抗の基準に適合</t>
    <rPh sb="0" eb="3">
      <t>ダンネツザイ</t>
    </rPh>
    <rPh sb="4" eb="5">
      <t>ネツ</t>
    </rPh>
    <rPh sb="5" eb="7">
      <t>テイコウ</t>
    </rPh>
    <rPh sb="8" eb="10">
      <t>キジュン</t>
    </rPh>
    <rPh sb="11" eb="13">
      <t>テキゴウ</t>
    </rPh>
    <phoneticPr fontId="43"/>
  </si>
  <si>
    <t>外皮の断熱性能等</t>
    <rPh sb="0" eb="2">
      <t>ガイヒ</t>
    </rPh>
    <rPh sb="3" eb="8">
      <t>ダンネツセイノウナド</t>
    </rPh>
    <phoneticPr fontId="43"/>
  </si>
  <si>
    <t>適用する基準</t>
    <phoneticPr fontId="43"/>
  </si>
  <si>
    <t>非住宅・住宅計算方法</t>
    <phoneticPr fontId="43"/>
  </si>
  <si>
    <t>面積表</t>
    <rPh sb="0" eb="3">
      <t>メンセキヒョウ</t>
    </rPh>
    <phoneticPr fontId="43"/>
  </si>
  <si>
    <t>系統図</t>
    <rPh sb="0" eb="3">
      <t>ケイトウズ</t>
    </rPh>
    <phoneticPr fontId="43"/>
  </si>
  <si>
    <t>性能等級</t>
    <phoneticPr fontId="43"/>
  </si>
  <si>
    <t>省エネルギー対策</t>
    <phoneticPr fontId="43"/>
  </si>
  <si>
    <t>（第三面）</t>
    <rPh sb="2" eb="3">
      <t>サン</t>
    </rPh>
    <phoneticPr fontId="43"/>
  </si>
  <si>
    <t>MJ/（㎡・年））</t>
    <rPh sb="6" eb="7">
      <t>ネン</t>
    </rPh>
    <phoneticPr fontId="43"/>
  </si>
  <si>
    <t>認定書等</t>
    <rPh sb="0" eb="3">
      <t>ニンテイショ</t>
    </rPh>
    <rPh sb="3" eb="4">
      <t>ナド</t>
    </rPh>
    <phoneticPr fontId="43"/>
  </si>
  <si>
    <t>認定書等活用</t>
    <rPh sb="0" eb="3">
      <t>ニンテイショ</t>
    </rPh>
    <rPh sb="3" eb="4">
      <t>ナド</t>
    </rPh>
    <rPh sb="4" eb="6">
      <t>カツヨウ</t>
    </rPh>
    <phoneticPr fontId="43"/>
  </si>
  <si>
    <t>認定書等の活用(第六面に記入)</t>
    <rPh sb="0" eb="3">
      <t>ニンテイショ</t>
    </rPh>
    <rPh sb="3" eb="4">
      <t>トウ</t>
    </rPh>
    <rPh sb="5" eb="7">
      <t>カツヨウ</t>
    </rPh>
    <rPh sb="8" eb="9">
      <t>ダイ</t>
    </rPh>
    <rPh sb="9" eb="11">
      <t>6メン</t>
    </rPh>
    <rPh sb="12" eb="14">
      <t>キニュウ</t>
    </rPh>
    <phoneticPr fontId="43"/>
  </si>
  <si>
    <r>
      <t>認定書等の活用(第</t>
    </r>
    <r>
      <rPr>
        <sz val="9"/>
        <color rgb="FF000000"/>
        <rFont val="ＭＳ Ｐ明朝"/>
        <family val="1"/>
        <charset val="128"/>
      </rPr>
      <t>三</t>
    </r>
    <r>
      <rPr>
        <sz val="9"/>
        <color indexed="8"/>
        <rFont val="ＭＳ Ｐ明朝"/>
        <family val="1"/>
        <charset val="128"/>
      </rPr>
      <t>面に記入）</t>
    </r>
    <rPh sb="9" eb="10">
      <t>3</t>
    </rPh>
    <phoneticPr fontId="43"/>
  </si>
  <si>
    <t>認定書等の活用（第六面に記入）</t>
    <rPh sb="9" eb="10">
      <t>6</t>
    </rPh>
    <phoneticPr fontId="43"/>
  </si>
  <si>
    <t>認定書等の活用（第六面に記入）</t>
    <rPh sb="9" eb="10">
      <t>ロク</t>
    </rPh>
    <phoneticPr fontId="43"/>
  </si>
  <si>
    <t>国土交通大臣が認める方法</t>
    <rPh sb="0" eb="2">
      <t>コクド</t>
    </rPh>
    <rPh sb="2" eb="4">
      <t>コウツウ</t>
    </rPh>
    <rPh sb="4" eb="6">
      <t>ダイジン</t>
    </rPh>
    <rPh sb="7" eb="8">
      <t>ミト</t>
    </rPh>
    <rPh sb="10" eb="12">
      <t>ホウホウ</t>
    </rPh>
    <phoneticPr fontId="43"/>
  </si>
  <si>
    <t>・防風層の設置</t>
    <rPh sb="1" eb="3">
      <t>ボウフウ</t>
    </rPh>
    <rPh sb="3" eb="4">
      <t>ソウ</t>
    </rPh>
    <rPh sb="5" eb="7">
      <t>セッチ</t>
    </rPh>
    <phoneticPr fontId="43"/>
  </si>
  <si>
    <t>非住宅・住宅計算法による等級が等級5以上</t>
    <rPh sb="0" eb="3">
      <t>ヒジュウタク</t>
    </rPh>
    <rPh sb="4" eb="6">
      <t>ジュウタク</t>
    </rPh>
    <rPh sb="6" eb="8">
      <t>ケイサン</t>
    </rPh>
    <rPh sb="8" eb="9">
      <t>ホウ</t>
    </rPh>
    <rPh sb="12" eb="14">
      <t>トウキュウ</t>
    </rPh>
    <rPh sb="15" eb="17">
      <t>トウキュウ</t>
    </rPh>
    <rPh sb="18" eb="20">
      <t>イジョウ</t>
    </rPh>
    <phoneticPr fontId="43"/>
  </si>
  <si>
    <t>住宅仕様基準</t>
    <rPh sb="0" eb="2">
      <t>ジュウタク</t>
    </rPh>
    <rPh sb="2" eb="4">
      <t>シヨウ</t>
    </rPh>
    <rPh sb="4" eb="6">
      <t>キジュン</t>
    </rPh>
    <phoneticPr fontId="43"/>
  </si>
  <si>
    <t>長期使用
構造等
対応措置</t>
    <rPh sb="0" eb="2">
      <t>チョウキ</t>
    </rPh>
    <rPh sb="2" eb="4">
      <t>シヨウ</t>
    </rPh>
    <rPh sb="5" eb="8">
      <t>コウゾウナド</t>
    </rPh>
    <rPh sb="9" eb="11">
      <t>タイオウ</t>
    </rPh>
    <rPh sb="11" eb="13">
      <t>ソチ</t>
    </rPh>
    <phoneticPr fontId="43"/>
  </si>
  <si>
    <t>熱貫流率</t>
    <phoneticPr fontId="43"/>
  </si>
  <si>
    <t>日射熱取得率</t>
    <phoneticPr fontId="43"/>
  </si>
  <si>
    <t>浴室・</t>
    <phoneticPr fontId="43"/>
  </si>
  <si>
    <t>非住宅・
住宅計算方法</t>
    <rPh sb="9" eb="11">
      <t>ホウホウ</t>
    </rPh>
    <phoneticPr fontId="43"/>
  </si>
  <si>
    <t>太陽光発電設備等を設置する</t>
    <rPh sb="0" eb="7">
      <t>タイヨウコウハツデンセツビ</t>
    </rPh>
    <rPh sb="7" eb="8">
      <t>トウ</t>
    </rPh>
    <rPh sb="9" eb="11">
      <t>セッチ</t>
    </rPh>
    <phoneticPr fontId="43"/>
  </si>
  <si>
    <t>床面積当たりの一次エネルギー消費量の値を評価書に記載する　※2</t>
    <rPh sb="0" eb="3">
      <t>ユカメンセキ</t>
    </rPh>
    <rPh sb="3" eb="4">
      <t>ア</t>
    </rPh>
    <rPh sb="7" eb="9">
      <t>イチジ</t>
    </rPh>
    <rPh sb="14" eb="17">
      <t>ショウヒリョウ</t>
    </rPh>
    <rPh sb="18" eb="19">
      <t>アタイ</t>
    </rPh>
    <rPh sb="20" eb="23">
      <t>ヒョウカショ</t>
    </rPh>
    <rPh sb="24" eb="26">
      <t>キサイ</t>
    </rPh>
    <phoneticPr fontId="43"/>
  </si>
  <si>
    <t>外壁通気構造等（真壁構造で90ｃｍ以上の軒の出がある場合を含む）</t>
    <phoneticPr fontId="43"/>
  </si>
  <si>
    <t>基準省令及び非住宅・住宅計算法</t>
    <phoneticPr fontId="43"/>
  </si>
  <si>
    <t>※壁量計算の場合は等級3の基準を適合すること</t>
    <rPh sb="1" eb="5">
      <t>ヘキリョウケイサン</t>
    </rPh>
    <rPh sb="6" eb="8">
      <t>バアイ</t>
    </rPh>
    <rPh sb="9" eb="11">
      <t>トウキュウ</t>
    </rPh>
    <rPh sb="13" eb="15">
      <t>キジュン</t>
    </rPh>
    <rPh sb="16" eb="18">
      <t>テキゴウ</t>
    </rPh>
    <phoneticPr fontId="43"/>
  </si>
  <si>
    <t>自己評価書・設計内容説明書【一戸建ての住宅用（木造軸組・枠組壁工法）】</t>
    <phoneticPr fontId="43"/>
  </si>
  <si>
    <t>基準省令及び非住宅・住宅計算方法による等級が等級6以上</t>
    <rPh sb="14" eb="16">
      <t>ホウホウ</t>
    </rPh>
    <rPh sb="19" eb="21">
      <t>トウキュウ</t>
    </rPh>
    <rPh sb="22" eb="24">
      <t>トウキュウ</t>
    </rPh>
    <rPh sb="25" eb="27">
      <t>イジョウ</t>
    </rPh>
    <phoneticPr fontId="43"/>
  </si>
  <si>
    <t>設計一次エネルギー消費量の削減率を評価書に記載する</t>
    <phoneticPr fontId="43"/>
  </si>
  <si>
    <t>売電分含む</t>
    <phoneticPr fontId="43"/>
  </si>
  <si>
    <t>％　）</t>
    <phoneticPr fontId="43"/>
  </si>
  <si>
    <t>売電分含まない</t>
    <phoneticPr fontId="43"/>
  </si>
  <si>
    <t>等級６、７、８の場合に表示をする設計一次エネルギー消費量及びエネルギー利用効率化設備による設計一次エネルギー消費量の削減率の表示値については設計内容説明欄と同様</t>
    <rPh sb="28" eb="29">
      <t>オヨ</t>
    </rPh>
    <phoneticPr fontId="43"/>
  </si>
  <si>
    <r>
      <t>最高等級の場合に表示をするU</t>
    </r>
    <r>
      <rPr>
        <vertAlign val="subscript"/>
        <sz val="8"/>
        <color rgb="FF000000"/>
        <rFont val="ＭＳ Ｐ明朝"/>
        <family val="1"/>
        <charset val="128"/>
      </rPr>
      <t>A</t>
    </r>
    <r>
      <rPr>
        <sz val="8"/>
        <color indexed="8"/>
        <rFont val="ＭＳ Ｐ明朝"/>
        <family val="1"/>
        <charset val="128"/>
      </rPr>
      <t>及びη</t>
    </r>
    <r>
      <rPr>
        <vertAlign val="subscript"/>
        <sz val="8"/>
        <color rgb="FF000000"/>
        <rFont val="ＭＳ Ｐ明朝"/>
        <family val="1"/>
        <charset val="128"/>
      </rPr>
      <t>AC</t>
    </r>
    <r>
      <rPr>
        <sz val="8"/>
        <color indexed="8"/>
        <rFont val="ＭＳ Ｐ明朝"/>
        <family val="1"/>
        <charset val="128"/>
      </rPr>
      <t>の表示値については設計内容説明欄と同様</t>
    </r>
    <rPh sb="0" eb="2">
      <t>サイコウ</t>
    </rPh>
    <rPh sb="15" eb="16">
      <t>オヨ</t>
    </rPh>
    <phoneticPr fontId="43"/>
  </si>
  <si>
    <t>※2：等級6以上の場合のみ明示することができる。(地域区分の8地域を除く。)</t>
    <rPh sb="3" eb="5">
      <t>トウキュウ</t>
    </rPh>
    <rPh sb="6" eb="8">
      <t>イジョウ</t>
    </rPh>
    <rPh sb="9" eb="11">
      <t>バアイ</t>
    </rPh>
    <rPh sb="13" eb="15">
      <t>メイジ</t>
    </rPh>
    <rPh sb="25" eb="29">
      <t>チイキクブン</t>
    </rPh>
    <rPh sb="31" eb="33">
      <t>チイキ</t>
    </rPh>
    <rPh sb="34" eb="35">
      <t>ノゾ</t>
    </rPh>
    <phoneticPr fontId="4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</si>
</sst>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yyyy/m/d;@"/>
    <numFmt numFmtId="177" formatCode="#,##0.00_ "/>
    <numFmt numFmtId="178" formatCode="#,##0.000_ "/>
    <numFmt numFmtId="179" formatCode="0;[Red]0"/>
    <numFmt numFmtId="180" formatCode="0.00_ "/>
  </numFmts>
  <fonts count="48" x14ac:knownFonts="1">
    <font>
      <sz val="11"/>
      <color theme="1"/>
      <name val="ＭＳ Ｐゴシック"/>
      <charset val="128"/>
    </font>
    <font>
      <sz val="11"/>
      <color theme="1"/>
      <name val="ＭＳ Ｐゴシック"/>
      <family val="3"/>
      <charset val="128"/>
      <scheme val="minor"/>
    </font>
    <font>
      <sz val="11"/>
      <color indexed="8"/>
      <name val="ＭＳ Ｐゴシック"/>
      <family val="3"/>
      <charset val="128"/>
    </font>
    <font>
      <sz val="11"/>
      <color theme="1"/>
      <name val="ＭＳ Ｐゴシック"/>
      <family val="3"/>
      <charset val="128"/>
    </font>
    <font>
      <sz val="10"/>
      <color theme="1"/>
      <name val="ＭＳ Ｐゴシック"/>
      <family val="3"/>
      <charset val="128"/>
    </font>
    <font>
      <b/>
      <sz val="12"/>
      <color theme="1"/>
      <name val="ＭＳ Ｐゴシック"/>
      <family val="3"/>
      <charset val="128"/>
    </font>
    <font>
      <sz val="11"/>
      <color theme="1"/>
      <name val="ＭＳ Ｐ明朝"/>
      <family val="1"/>
      <charset val="128"/>
    </font>
    <font>
      <sz val="10"/>
      <color theme="1"/>
      <name val="ＭＳ Ｐ明朝"/>
      <family val="1"/>
      <charset val="128"/>
    </font>
    <font>
      <sz val="9.5"/>
      <color theme="1"/>
      <name val="ＭＳ Ｐゴシック"/>
      <family val="3"/>
      <charset val="128"/>
    </font>
    <font>
      <sz val="9.5"/>
      <color theme="1"/>
      <name val="ＭＳ Ｐ明朝"/>
      <family val="1"/>
      <charset val="128"/>
    </font>
    <font>
      <b/>
      <sz val="11"/>
      <color theme="1"/>
      <name val="ＭＳ Ｐ明朝"/>
      <family val="1"/>
      <charset val="128"/>
    </font>
    <font>
      <sz val="8"/>
      <color theme="1"/>
      <name val="ＭＳ Ｐ明朝"/>
      <family val="1"/>
      <charset val="128"/>
    </font>
    <font>
      <sz val="9"/>
      <color theme="1"/>
      <name val="ＭＳ Ｐ明朝"/>
      <family val="1"/>
      <charset val="128"/>
    </font>
    <font>
      <sz val="8"/>
      <color rgb="FF000000"/>
      <name val="ＭＳ Ｐ明朝"/>
      <family val="1"/>
      <charset val="128"/>
    </font>
    <font>
      <sz val="8"/>
      <color rgb="FF000000"/>
      <name val="ＭＳ Ｐゴシック"/>
      <family val="3"/>
      <charset val="128"/>
    </font>
    <font>
      <sz val="9"/>
      <color theme="1"/>
      <name val="ＭＳ Ｐゴシック"/>
      <family val="3"/>
      <charset val="128"/>
    </font>
    <font>
      <sz val="9"/>
      <color rgb="FF000000"/>
      <name val="ＭＳ Ｐ明朝"/>
      <family val="1"/>
      <charset val="128"/>
    </font>
    <font>
      <sz val="10"/>
      <color rgb="FF000000"/>
      <name val="ＭＳ Ｐゴシック"/>
      <family val="3"/>
      <charset val="128"/>
    </font>
    <font>
      <sz val="12"/>
      <color theme="1"/>
      <name val="ＭＳ Ｐ明朝"/>
      <family val="1"/>
      <charset val="128"/>
    </font>
    <font>
      <b/>
      <sz val="9"/>
      <color theme="1"/>
      <name val="ＭＳ Ｐ明朝"/>
      <family val="1"/>
      <charset val="128"/>
    </font>
    <font>
      <sz val="9"/>
      <color indexed="8"/>
      <name val="ＭＳ Ｐ明朝"/>
      <family val="1"/>
      <charset val="128"/>
    </font>
    <font>
      <sz val="9"/>
      <color indexed="8"/>
      <name val="ＭＳ Ｐゴシック"/>
      <family val="3"/>
      <charset val="128"/>
    </font>
    <font>
      <sz val="9"/>
      <color rgb="FF000000"/>
      <name val="ＭＳ Ｐゴシック"/>
      <family val="3"/>
      <charset val="128"/>
    </font>
    <font>
      <b/>
      <sz val="9"/>
      <color theme="1"/>
      <name val="ＭＳ Ｐゴシック"/>
      <family val="3"/>
      <charset val="128"/>
    </font>
    <font>
      <sz val="10"/>
      <color indexed="8"/>
      <name val="ＭＳ Ｐゴシック"/>
      <family val="3"/>
      <charset val="128"/>
    </font>
    <font>
      <sz val="7.5"/>
      <color theme="1"/>
      <name val="ＭＳ Ｐ明朝"/>
      <family val="1"/>
      <charset val="128"/>
    </font>
    <font>
      <sz val="8"/>
      <color indexed="8"/>
      <name val="ＭＳ Ｐ明朝"/>
      <family val="1"/>
      <charset val="128"/>
    </font>
    <font>
      <sz val="7"/>
      <color theme="1"/>
      <name val="ＭＳ Ｐ明朝"/>
      <family val="1"/>
      <charset val="128"/>
    </font>
    <font>
      <sz val="10"/>
      <color indexed="8"/>
      <name val="ＭＳ Ｐ明朝"/>
      <family val="1"/>
      <charset val="128"/>
    </font>
    <font>
      <sz val="8.5"/>
      <color theme="1"/>
      <name val="ＭＳ Ｐ明朝"/>
      <family val="1"/>
      <charset val="128"/>
    </font>
    <font>
      <sz val="7"/>
      <color indexed="10"/>
      <name val="ＭＳ Ｐ明朝"/>
      <family val="1"/>
      <charset val="128"/>
    </font>
    <font>
      <sz val="9"/>
      <color theme="1"/>
      <name val="ＭＳ 明朝"/>
      <family val="1"/>
      <charset val="128"/>
    </font>
    <font>
      <sz val="9"/>
      <color indexed="9"/>
      <name val="ＭＳ Ｐ明朝"/>
      <family val="1"/>
      <charset val="128"/>
    </font>
    <font>
      <b/>
      <sz val="11"/>
      <color indexed="8"/>
      <name val="ＭＳ Ｐ明朝"/>
      <family val="1"/>
      <charset val="128"/>
    </font>
    <font>
      <sz val="8"/>
      <color indexed="8"/>
      <name val="ＭＳ Ｐゴシック"/>
      <family val="3"/>
      <charset val="128"/>
    </font>
    <font>
      <sz val="8"/>
      <color theme="1"/>
      <name val="ＭＳ Ｐゴシック"/>
      <family val="3"/>
      <charset val="128"/>
    </font>
    <font>
      <b/>
      <sz val="11"/>
      <color theme="1"/>
      <name val="ＭＳ Ｐゴシック"/>
      <family val="3"/>
      <charset val="128"/>
    </font>
    <font>
      <sz val="8"/>
      <color theme="1"/>
      <name val="ＭＳ ゴシック"/>
      <family val="3"/>
      <charset val="128"/>
    </font>
    <font>
      <b/>
      <sz val="16"/>
      <color theme="1"/>
      <name val="ＭＳ Ｐゴシック"/>
      <family val="3"/>
      <charset val="128"/>
    </font>
    <font>
      <sz val="9"/>
      <color theme="1"/>
      <name val="ＭＳ ゴシック"/>
      <family val="3"/>
      <charset val="128"/>
    </font>
    <font>
      <sz val="18"/>
      <color theme="1"/>
      <name val="ＭＳ Ｐゴシック"/>
      <family val="3"/>
      <charset val="128"/>
    </font>
    <font>
      <b/>
      <sz val="10"/>
      <color theme="1"/>
      <name val="ＭＳ Ｐゴシック"/>
      <family val="3"/>
      <charset val="128"/>
    </font>
    <font>
      <sz val="10"/>
      <color theme="1"/>
      <name val="ＭＳ ゴシック"/>
      <family val="3"/>
      <charset val="128"/>
    </font>
    <font>
      <sz val="6"/>
      <name val="ＭＳ Ｐゴシック"/>
      <family val="3"/>
      <charset val="128"/>
    </font>
    <font>
      <sz val="7"/>
      <color indexed="8"/>
      <name val="ＭＳ Ｐ明朝"/>
      <family val="1"/>
      <charset val="128"/>
    </font>
    <font>
      <sz val="7"/>
      <color rgb="FF000000"/>
      <name val="ＭＳ Ｐ明朝"/>
      <family val="1"/>
      <charset val="128"/>
    </font>
    <font>
      <sz val="8.8000000000000007"/>
      <color theme="1"/>
      <name val="ＭＳ Ｐ明朝"/>
      <family val="1"/>
      <charset val="128"/>
    </font>
    <font>
      <vertAlign val="subscript"/>
      <sz val="8"/>
      <color rgb="FF000000"/>
      <name val="ＭＳ Ｐ明朝"/>
      <family val="1"/>
      <charset val="128"/>
    </font>
  </fonts>
  <fills count="27">
    <fill>
      <patternFill patternType="none"/>
    </fill>
    <fill>
      <patternFill patternType="gray125"/>
    </fill>
    <fill>
      <patternFill patternType="solid">
        <fgColor indexed="42"/>
        <bgColor indexed="64"/>
      </patternFill>
    </fill>
    <fill>
      <patternFill patternType="solid">
        <fgColor indexed="26"/>
        <bgColor indexed="64"/>
      </patternFill>
    </fill>
    <fill>
      <patternFill patternType="solid">
        <fgColor indexed="44"/>
        <bgColor indexed="64"/>
      </patternFill>
    </fill>
    <fill>
      <patternFill patternType="solid">
        <fgColor indexed="50"/>
        <bgColor indexed="64"/>
      </patternFill>
    </fill>
    <fill>
      <patternFill patternType="solid">
        <fgColor indexed="27"/>
        <bgColor indexed="64"/>
      </patternFill>
    </fill>
    <fill>
      <patternFill patternType="solid">
        <fgColor indexed="13"/>
        <bgColor indexed="64"/>
      </patternFill>
    </fill>
    <fill>
      <patternFill patternType="solid">
        <fgColor indexed="41"/>
        <bgColor indexed="64"/>
      </patternFill>
    </fill>
    <fill>
      <patternFill patternType="solid">
        <fgColor indexed="48"/>
        <bgColor indexed="64"/>
      </patternFill>
    </fill>
    <fill>
      <patternFill patternType="solid">
        <fgColor indexed="52"/>
        <bgColor indexed="64"/>
      </patternFill>
    </fill>
    <fill>
      <patternFill patternType="solid">
        <fgColor indexed="29"/>
        <bgColor indexed="64"/>
      </patternFill>
    </fill>
    <fill>
      <patternFill patternType="solid">
        <fgColor indexed="45"/>
        <bgColor indexed="64"/>
      </patternFill>
    </fill>
    <fill>
      <patternFill patternType="solid">
        <fgColor rgb="FFFFCC00"/>
        <bgColor indexed="64"/>
      </patternFill>
    </fill>
    <fill>
      <patternFill patternType="solid">
        <fgColor theme="0"/>
        <bgColor indexed="64"/>
      </patternFill>
    </fill>
    <fill>
      <patternFill patternType="solid">
        <fgColor theme="0"/>
        <bgColor rgb="FF000000"/>
      </patternFill>
    </fill>
    <fill>
      <patternFill patternType="solid">
        <fgColor rgb="FFCCECFF"/>
        <bgColor indexed="64"/>
      </patternFill>
    </fill>
    <fill>
      <patternFill patternType="solid">
        <fgColor rgb="FFFFFF99"/>
        <bgColor indexed="64"/>
      </patternFill>
    </fill>
    <fill>
      <patternFill patternType="solid">
        <fgColor indexed="9"/>
        <bgColor indexed="64"/>
      </patternFill>
    </fill>
    <fill>
      <patternFill patternType="solid">
        <fgColor rgb="FFFFFF00"/>
        <bgColor indexed="64"/>
      </patternFill>
    </fill>
    <fill>
      <patternFill patternType="solid">
        <fgColor rgb="FF00FF00"/>
        <bgColor indexed="64"/>
      </patternFill>
    </fill>
    <fill>
      <patternFill patternType="solid">
        <fgColor rgb="FFC0C0C0"/>
        <bgColor indexed="64"/>
      </patternFill>
    </fill>
    <fill>
      <patternFill patternType="solid">
        <fgColor rgb="FFFFFF99"/>
        <bgColor rgb="FF000000"/>
      </patternFill>
    </fill>
    <fill>
      <patternFill patternType="solid">
        <fgColor rgb="FFFFCC00"/>
        <bgColor rgb="FF000000"/>
      </patternFill>
    </fill>
    <fill>
      <patternFill patternType="solid">
        <fgColor rgb="FFCCECFF"/>
        <bgColor rgb="FF000000"/>
      </patternFill>
    </fill>
    <fill>
      <patternFill patternType="solid">
        <fgColor rgb="FFCCFFCC"/>
        <bgColor indexed="64"/>
      </patternFill>
    </fill>
    <fill>
      <patternFill patternType="solid">
        <fgColor rgb="FFCCFFFF"/>
        <bgColor indexed="64"/>
      </patternFill>
    </fill>
  </fills>
  <borders count="130">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double">
        <color indexed="64"/>
      </right>
      <top style="medium">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bottom/>
      <diagonal/>
    </border>
    <border>
      <left style="double">
        <color indexed="64"/>
      </left>
      <right/>
      <top/>
      <bottom/>
      <diagonal/>
    </border>
    <border>
      <left/>
      <right style="medium">
        <color indexed="64"/>
      </right>
      <top/>
      <bottom/>
      <diagonal/>
    </border>
    <border>
      <left/>
      <right style="double">
        <color indexed="64"/>
      </right>
      <top/>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double">
        <color indexed="64"/>
      </right>
      <top/>
      <bottom style="thin">
        <color indexed="64"/>
      </bottom>
      <diagonal/>
    </border>
    <border>
      <left/>
      <right style="medium">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double">
        <color indexed="64"/>
      </right>
      <top style="thin">
        <color indexed="64"/>
      </top>
      <bottom/>
      <diagonal/>
    </border>
    <border>
      <left style="double">
        <color indexed="64"/>
      </left>
      <right/>
      <top/>
      <bottom style="thin">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bottom/>
      <diagonal/>
    </border>
    <border>
      <left style="double">
        <color indexed="64"/>
      </left>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hair">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bottom style="hair">
        <color indexed="64"/>
      </bottom>
      <diagonal/>
    </border>
    <border>
      <left/>
      <right style="hair">
        <color indexed="64"/>
      </right>
      <top/>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top style="thin">
        <color indexed="64"/>
      </top>
      <bottom/>
      <diagonal/>
    </border>
    <border>
      <left style="double">
        <color indexed="64"/>
      </left>
      <right/>
      <top style="medium">
        <color indexed="64"/>
      </top>
      <bottom/>
      <diagonal/>
    </border>
    <border>
      <left style="thin">
        <color indexed="64"/>
      </left>
      <right/>
      <top style="medium">
        <color indexed="64"/>
      </top>
      <bottom style="hair">
        <color indexed="64"/>
      </bottom>
      <diagonal/>
    </border>
    <border>
      <left style="double">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top style="hair">
        <color indexed="64"/>
      </top>
      <bottom style="thin">
        <color indexed="64"/>
      </bottom>
      <diagonal/>
    </border>
    <border>
      <left/>
      <right/>
      <top/>
      <bottom style="thin">
        <color theme="0" tint="-0.499984740745262"/>
      </bottom>
      <diagonal/>
    </border>
    <border>
      <left style="thin">
        <color indexed="64"/>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style="thin">
        <color indexed="64"/>
      </left>
      <right/>
      <top/>
      <bottom style="thin">
        <color theme="0" tint="-0.499984740745262"/>
      </bottom>
      <diagonal/>
    </border>
    <border>
      <left/>
      <right style="thin">
        <color indexed="64"/>
      </right>
      <top/>
      <bottom style="thin">
        <color theme="0" tint="-0.499984740745262"/>
      </bottom>
      <diagonal/>
    </border>
    <border>
      <left style="double">
        <color indexed="64"/>
      </left>
      <right/>
      <top style="thin">
        <color indexed="64"/>
      </top>
      <bottom style="medium">
        <color indexed="64"/>
      </bottom>
      <diagonal/>
    </border>
    <border>
      <left/>
      <right/>
      <top style="medium">
        <color indexed="64"/>
      </top>
      <bottom style="thin">
        <color theme="0" tint="-0.24994659260841701"/>
      </bottom>
      <diagonal/>
    </border>
    <border>
      <left style="thin">
        <color indexed="64"/>
      </left>
      <right/>
      <top style="medium">
        <color indexed="64"/>
      </top>
      <bottom style="thin">
        <color theme="0" tint="-0.24994659260841701"/>
      </bottom>
      <diagonal/>
    </border>
  </borders>
  <cellStyleXfs count="20">
    <xf numFmtId="0" fontId="0" fillId="0" borderId="0">
      <alignment vertical="center"/>
    </xf>
    <xf numFmtId="9" fontId="3" fillId="0" borderId="0" applyFont="0" applyAlignment="0" applyProtection="0">
      <alignment vertical="center"/>
    </xf>
    <xf numFmtId="6" fontId="2" fillId="0" borderId="0" applyFont="0" applyAlignment="0" applyProtection="0">
      <alignment vertical="center"/>
    </xf>
    <xf numFmtId="6" fontId="2" fillId="0" borderId="0" applyFont="0" applyAlignment="0" applyProtection="0">
      <alignment vertical="center"/>
    </xf>
    <xf numFmtId="0" fontId="3" fillId="0" borderId="0">
      <alignment vertical="center"/>
    </xf>
    <xf numFmtId="0" fontId="3" fillId="0" borderId="0"/>
    <xf numFmtId="0" fontId="3" fillId="0" borderId="0"/>
    <xf numFmtId="0" fontId="3" fillId="0" borderId="0">
      <alignment vertical="center"/>
    </xf>
    <xf numFmtId="0" fontId="3" fillId="0" borderId="0">
      <alignment vertical="center"/>
    </xf>
    <xf numFmtId="0" fontId="3" fillId="0" borderId="0"/>
    <xf numFmtId="0" fontId="1"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3" fillId="0" borderId="0"/>
    <xf numFmtId="0" fontId="3" fillId="0" borderId="0"/>
    <xf numFmtId="0" fontId="3" fillId="0" borderId="0"/>
    <xf numFmtId="0" fontId="3" fillId="0" borderId="0">
      <alignment vertical="center"/>
    </xf>
    <xf numFmtId="0" fontId="3" fillId="0" borderId="0">
      <alignment vertical="center"/>
    </xf>
  </cellStyleXfs>
  <cellXfs count="1991">
    <xf numFmtId="0" fontId="0" fillId="0" borderId="0" xfId="0">
      <alignment vertical="center"/>
    </xf>
    <xf numFmtId="0" fontId="4" fillId="2" borderId="1" xfId="0" applyFont="1" applyFill="1" applyBorder="1" applyAlignment="1">
      <alignment vertical="center"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49" fontId="4" fillId="3" borderId="4" xfId="0" applyNumberFormat="1" applyFont="1" applyFill="1" applyBorder="1" applyAlignment="1">
      <alignment vertical="center" wrapText="1"/>
    </xf>
    <xf numFmtId="0" fontId="4" fillId="3" borderId="4" xfId="0" applyFont="1" applyFill="1" applyBorder="1" applyAlignment="1">
      <alignment vertical="center" wrapText="1"/>
    </xf>
    <xf numFmtId="49" fontId="4" fillId="4" borderId="4" xfId="0" applyNumberFormat="1" applyFont="1" applyFill="1" applyBorder="1" applyAlignment="1">
      <alignment vertical="center" wrapText="1"/>
    </xf>
    <xf numFmtId="0" fontId="4" fillId="2" borderId="5" xfId="0" applyFont="1" applyFill="1" applyBorder="1" applyAlignment="1">
      <alignment vertical="center" wrapText="1"/>
    </xf>
    <xf numFmtId="49" fontId="4" fillId="3" borderId="2" xfId="0" applyNumberFormat="1" applyFont="1" applyFill="1" applyBorder="1" applyAlignment="1">
      <alignment vertical="center" wrapText="1"/>
    </xf>
    <xf numFmtId="0" fontId="4" fillId="3" borderId="2" xfId="0" applyFont="1" applyFill="1" applyBorder="1" applyAlignment="1">
      <alignment vertical="center" wrapText="1"/>
    </xf>
    <xf numFmtId="0" fontId="4" fillId="6" borderId="1" xfId="0" applyFont="1" applyFill="1" applyBorder="1" applyAlignment="1">
      <alignment vertical="center" wrapText="1"/>
    </xf>
    <xf numFmtId="0" fontId="4" fillId="2" borderId="6" xfId="0" applyFont="1" applyFill="1" applyBorder="1" applyAlignment="1">
      <alignment vertical="center" shrinkToFit="1"/>
    </xf>
    <xf numFmtId="0" fontId="4" fillId="6" borderId="4" xfId="0" applyFont="1" applyFill="1" applyBorder="1" applyAlignment="1">
      <alignment vertical="center" wrapText="1"/>
    </xf>
    <xf numFmtId="0" fontId="4" fillId="2" borderId="4" xfId="0" applyFont="1" applyFill="1" applyBorder="1" applyAlignment="1">
      <alignment vertical="center" wrapText="1"/>
    </xf>
    <xf numFmtId="0" fontId="4" fillId="2" borderId="7" xfId="0" applyFont="1" applyFill="1" applyBorder="1" applyAlignment="1">
      <alignment vertical="center" wrapText="1"/>
    </xf>
    <xf numFmtId="0" fontId="4" fillId="7" borderId="4" xfId="0" applyFont="1" applyFill="1" applyBorder="1" applyAlignment="1">
      <alignment vertical="center" wrapText="1"/>
    </xf>
    <xf numFmtId="0" fontId="4" fillId="8" borderId="4" xfId="0" applyFont="1" applyFill="1" applyBorder="1" applyAlignment="1">
      <alignment vertical="center" wrapText="1"/>
    </xf>
    <xf numFmtId="0" fontId="4" fillId="8" borderId="5" xfId="0" applyFont="1" applyFill="1" applyBorder="1" applyAlignment="1">
      <alignment vertical="center" wrapText="1"/>
    </xf>
    <xf numFmtId="0" fontId="4" fillId="2" borderId="4" xfId="0" applyFont="1" applyFill="1" applyBorder="1" applyAlignment="1">
      <alignment vertical="center" shrinkToFit="1"/>
    </xf>
    <xf numFmtId="14" fontId="0" fillId="0" borderId="0" xfId="0" applyNumberFormat="1">
      <alignment vertical="center"/>
    </xf>
    <xf numFmtId="49" fontId="4" fillId="4" borderId="2" xfId="0" applyNumberFormat="1" applyFont="1" applyFill="1" applyBorder="1">
      <alignment vertical="center"/>
    </xf>
    <xf numFmtId="0" fontId="0" fillId="2" borderId="0" xfId="0" applyFill="1">
      <alignment vertical="center"/>
    </xf>
    <xf numFmtId="0" fontId="0" fillId="6" borderId="0" xfId="0" applyFill="1">
      <alignment vertical="center"/>
    </xf>
    <xf numFmtId="0" fontId="4" fillId="6" borderId="0" xfId="0" applyFont="1" applyFill="1" applyAlignment="1">
      <alignment vertical="center" wrapText="1"/>
    </xf>
    <xf numFmtId="0" fontId="4" fillId="6" borderId="2" xfId="0" applyFont="1" applyFill="1" applyBorder="1" applyAlignment="1">
      <alignment vertical="center" wrapText="1"/>
    </xf>
    <xf numFmtId="0" fontId="4" fillId="2" borderId="8" xfId="0" applyFont="1" applyFill="1" applyBorder="1" applyAlignment="1">
      <alignment vertical="center" wrapText="1"/>
    </xf>
    <xf numFmtId="0" fontId="4" fillId="2" borderId="4" xfId="0" applyFont="1" applyFill="1" applyBorder="1" applyAlignment="1">
      <alignment horizontal="right" vertical="center" wrapText="1"/>
    </xf>
    <xf numFmtId="0" fontId="4" fillId="4" borderId="4" xfId="0" applyFont="1" applyFill="1" applyBorder="1">
      <alignment vertical="center"/>
    </xf>
    <xf numFmtId="0" fontId="4" fillId="4" borderId="2" xfId="0" applyFont="1" applyFill="1" applyBorder="1">
      <alignment vertical="center"/>
    </xf>
    <xf numFmtId="0" fontId="4" fillId="4" borderId="1" xfId="0" applyFont="1" applyFill="1" applyBorder="1" applyAlignment="1">
      <alignment vertical="center" wrapText="1"/>
    </xf>
    <xf numFmtId="0" fontId="4" fillId="4" borderId="9" xfId="0" applyFont="1" applyFill="1" applyBorder="1" applyAlignment="1">
      <alignment vertical="center" wrapText="1"/>
    </xf>
    <xf numFmtId="0" fontId="4" fillId="4" borderId="8" xfId="0" applyFont="1" applyFill="1" applyBorder="1" applyAlignment="1">
      <alignment vertical="center" wrapText="1"/>
    </xf>
    <xf numFmtId="0" fontId="4" fillId="4" borderId="10" xfId="0" applyFont="1" applyFill="1" applyBorder="1" applyAlignment="1">
      <alignment vertical="center" wrapText="1"/>
    </xf>
    <xf numFmtId="0" fontId="4" fillId="9" borderId="4" xfId="0" applyFont="1" applyFill="1" applyBorder="1" applyAlignment="1">
      <alignment horizontal="right" vertical="center" wrapText="1"/>
    </xf>
    <xf numFmtId="0" fontId="0" fillId="0" borderId="0" xfId="4" applyFont="1">
      <alignment vertical="center"/>
    </xf>
    <xf numFmtId="49" fontId="0" fillId="0" borderId="0" xfId="4" applyNumberFormat="1" applyFont="1">
      <alignment vertical="center"/>
    </xf>
    <xf numFmtId="0" fontId="0" fillId="10" borderId="0" xfId="4" applyFont="1" applyFill="1">
      <alignment vertical="center"/>
    </xf>
    <xf numFmtId="0" fontId="0" fillId="5" borderId="0" xfId="4" applyFont="1" applyFill="1">
      <alignment vertical="center"/>
    </xf>
    <xf numFmtId="0" fontId="0" fillId="11" borderId="0" xfId="4" applyFont="1" applyFill="1">
      <alignment vertical="center"/>
    </xf>
    <xf numFmtId="9" fontId="0" fillId="0" borderId="0" xfId="1" applyFont="1" applyAlignment="1" applyProtection="1">
      <alignment vertical="center"/>
    </xf>
    <xf numFmtId="0" fontId="4" fillId="8" borderId="0" xfId="0" applyFont="1" applyFill="1" applyAlignment="1">
      <alignment vertical="center" wrapText="1"/>
    </xf>
    <xf numFmtId="0" fontId="4" fillId="8" borderId="1" xfId="0" applyFont="1" applyFill="1" applyBorder="1" applyAlignment="1">
      <alignment vertical="center" wrapText="1"/>
    </xf>
    <xf numFmtId="0" fontId="4" fillId="2" borderId="11" xfId="0" applyFont="1" applyFill="1" applyBorder="1" applyAlignment="1">
      <alignment vertical="center" wrapText="1"/>
    </xf>
    <xf numFmtId="0" fontId="4" fillId="4" borderId="4" xfId="0" applyFont="1" applyFill="1" applyBorder="1" applyAlignment="1">
      <alignment vertical="center" wrapText="1"/>
    </xf>
    <xf numFmtId="0" fontId="0" fillId="0" borderId="0" xfId="4" applyFont="1" applyAlignment="1">
      <alignment horizontal="left" vertical="center"/>
    </xf>
    <xf numFmtId="0" fontId="0" fillId="0" borderId="0" xfId="4" applyFont="1" applyAlignment="1">
      <alignment horizontal="left" vertical="center" wrapText="1"/>
    </xf>
    <xf numFmtId="0" fontId="4" fillId="6" borderId="4" xfId="0" applyFont="1" applyFill="1" applyBorder="1">
      <alignment vertical="center"/>
    </xf>
    <xf numFmtId="0" fontId="4" fillId="4" borderId="7" xfId="0" applyFont="1" applyFill="1" applyBorder="1" applyAlignment="1">
      <alignment vertical="center" wrapText="1"/>
    </xf>
    <xf numFmtId="0" fontId="4" fillId="4" borderId="4" xfId="0" applyFont="1" applyFill="1" applyBorder="1" applyAlignment="1">
      <alignment horizontal="right" vertical="center" wrapText="1"/>
    </xf>
    <xf numFmtId="0" fontId="0" fillId="12" borderId="0" xfId="0" applyFill="1" applyAlignment="1">
      <alignment horizontal="left" vertical="center"/>
    </xf>
    <xf numFmtId="0" fontId="4" fillId="8" borderId="11" xfId="0" applyFont="1" applyFill="1" applyBorder="1" applyAlignment="1">
      <alignment vertical="center" wrapText="1"/>
    </xf>
    <xf numFmtId="49" fontId="0" fillId="12" borderId="0" xfId="0" applyNumberFormat="1" applyFill="1" applyAlignment="1">
      <alignment horizontal="left" vertical="center"/>
    </xf>
    <xf numFmtId="176" fontId="0" fillId="12" borderId="0" xfId="0" applyNumberFormat="1" applyFill="1" applyAlignment="1">
      <alignment horizontal="left" vertical="center"/>
    </xf>
    <xf numFmtId="176" fontId="0" fillId="0" borderId="0" xfId="0" applyNumberFormat="1" applyAlignment="1">
      <alignment horizontal="left" vertical="center"/>
    </xf>
    <xf numFmtId="0" fontId="0" fillId="0" borderId="0" xfId="0" applyAlignment="1">
      <alignment horizontal="left" vertical="center"/>
    </xf>
    <xf numFmtId="177" fontId="0" fillId="12" borderId="0" xfId="0" applyNumberFormat="1" applyFill="1" applyAlignment="1">
      <alignment horizontal="left" vertical="center"/>
    </xf>
    <xf numFmtId="178" fontId="0" fillId="12" borderId="0" xfId="0" applyNumberFormat="1" applyFill="1" applyAlignment="1">
      <alignment horizontal="left" vertical="center"/>
    </xf>
    <xf numFmtId="0" fontId="4" fillId="9" borderId="4" xfId="0" applyFont="1" applyFill="1" applyBorder="1" applyAlignment="1">
      <alignment vertical="center" wrapText="1"/>
    </xf>
    <xf numFmtId="14" fontId="0" fillId="12" borderId="0" xfId="0" applyNumberFormat="1" applyFill="1" applyAlignment="1">
      <alignment horizontal="left" vertical="center"/>
    </xf>
    <xf numFmtId="0" fontId="4" fillId="2" borderId="4" xfId="0" applyFont="1" applyFill="1" applyBorder="1" applyAlignment="1">
      <alignment horizontal="left" vertical="center" wrapText="1"/>
    </xf>
    <xf numFmtId="49" fontId="0" fillId="0" borderId="0" xfId="0" applyNumberFormat="1" applyAlignment="1">
      <alignment horizontal="left" vertical="center"/>
    </xf>
    <xf numFmtId="0" fontId="5" fillId="0" borderId="0" xfId="11" applyFont="1">
      <alignment vertical="center"/>
    </xf>
    <xf numFmtId="0" fontId="6" fillId="0" borderId="0" xfId="11" applyFont="1" applyAlignment="1"/>
    <xf numFmtId="0" fontId="6" fillId="0" borderId="0" xfId="11" applyFont="1" applyAlignment="1">
      <alignment horizontal="center"/>
    </xf>
    <xf numFmtId="0" fontId="0" fillId="0" borderId="0" xfId="11" applyFont="1">
      <alignment vertical="center"/>
    </xf>
    <xf numFmtId="0" fontId="6" fillId="0" borderId="0" xfId="11" applyFont="1" applyAlignment="1">
      <alignment horizontal="right" vertical="top"/>
    </xf>
    <xf numFmtId="0" fontId="7" fillId="0" borderId="0" xfId="11" applyFont="1">
      <alignment vertical="center"/>
    </xf>
    <xf numFmtId="0" fontId="9" fillId="0" borderId="0" xfId="11" applyFont="1" applyAlignment="1">
      <alignment horizontal="left" vertical="center" indent="1"/>
    </xf>
    <xf numFmtId="0" fontId="10" fillId="0" borderId="0" xfId="11" applyFont="1">
      <alignment vertical="center"/>
    </xf>
    <xf numFmtId="0" fontId="4" fillId="0" borderId="0" xfId="11" applyFont="1">
      <alignment vertical="center"/>
    </xf>
    <xf numFmtId="0" fontId="11" fillId="0" borderId="0" xfId="11" applyFont="1">
      <alignment vertical="center"/>
    </xf>
    <xf numFmtId="0" fontId="9" fillId="0" borderId="0" xfId="11" applyFont="1">
      <alignment vertical="center"/>
    </xf>
    <xf numFmtId="0" fontId="12" fillId="0" borderId="12" xfId="11" applyFont="1" applyBorder="1">
      <alignment vertical="center"/>
    </xf>
    <xf numFmtId="0" fontId="12" fillId="0" borderId="13" xfId="11" applyFont="1" applyBorder="1">
      <alignment vertical="center"/>
    </xf>
    <xf numFmtId="0" fontId="12" fillId="0" borderId="14" xfId="11" applyFont="1" applyBorder="1" applyAlignment="1">
      <alignment horizontal="center" vertical="center"/>
    </xf>
    <xf numFmtId="0" fontId="12" fillId="0" borderId="15" xfId="11" applyFont="1" applyBorder="1">
      <alignment vertical="center"/>
    </xf>
    <xf numFmtId="0" fontId="12" fillId="0" borderId="15" xfId="11" applyFont="1" applyBorder="1" applyAlignment="1">
      <alignment horizontal="right" vertical="center"/>
    </xf>
    <xf numFmtId="0" fontId="12" fillId="0" borderId="16" xfId="11" applyFont="1" applyBorder="1">
      <alignment vertical="center"/>
    </xf>
    <xf numFmtId="0" fontId="4" fillId="13" borderId="7" xfId="12" applyFont="1" applyFill="1" applyBorder="1" applyAlignment="1" applyProtection="1">
      <alignment horizontal="center" vertical="center"/>
      <protection locked="0"/>
    </xf>
    <xf numFmtId="0" fontId="14" fillId="0" borderId="17" xfId="11" applyFont="1" applyBorder="1" applyAlignment="1">
      <alignment vertical="center" wrapText="1"/>
    </xf>
    <xf numFmtId="0" fontId="0" fillId="0" borderId="18" xfId="11" applyFont="1" applyBorder="1" applyAlignment="1">
      <alignment vertical="center" wrapText="1"/>
    </xf>
    <xf numFmtId="0" fontId="4" fillId="13" borderId="0" xfId="12" applyFont="1" applyFill="1" applyAlignment="1" applyProtection="1">
      <alignment horizontal="center" vertical="center"/>
      <protection locked="0"/>
    </xf>
    <xf numFmtId="0" fontId="0" fillId="0" borderId="7" xfId="11" applyFont="1" applyBorder="1" applyAlignment="1">
      <alignment vertical="top" wrapText="1"/>
    </xf>
    <xf numFmtId="0" fontId="0" fillId="0" borderId="0" xfId="11" applyFont="1" applyAlignment="1">
      <alignment vertical="top" wrapText="1"/>
    </xf>
    <xf numFmtId="0" fontId="0" fillId="0" borderId="19" xfId="11" applyFont="1" applyBorder="1" applyAlignment="1">
      <alignment vertical="top" wrapText="1"/>
    </xf>
    <xf numFmtId="0" fontId="12" fillId="0" borderId="11" xfId="11" applyFont="1" applyBorder="1" applyAlignment="1"/>
    <xf numFmtId="0" fontId="4" fillId="0" borderId="7" xfId="12" applyFont="1" applyBorder="1" applyAlignment="1">
      <alignment horizontal="center" vertical="center"/>
    </xf>
    <xf numFmtId="0" fontId="16" fillId="0" borderId="20" xfId="11" applyFont="1" applyBorder="1">
      <alignment vertical="center"/>
    </xf>
    <xf numFmtId="0" fontId="16" fillId="0" borderId="0" xfId="11" applyFont="1">
      <alignment vertical="center"/>
    </xf>
    <xf numFmtId="0" fontId="16" fillId="0" borderId="19" xfId="11" applyFont="1" applyBorder="1">
      <alignment vertical="center"/>
    </xf>
    <xf numFmtId="0" fontId="17" fillId="0" borderId="7" xfId="11" applyFont="1" applyBorder="1">
      <alignment vertical="center"/>
    </xf>
    <xf numFmtId="0" fontId="17" fillId="0" borderId="21" xfId="11" applyFont="1" applyBorder="1">
      <alignment vertical="center"/>
    </xf>
    <xf numFmtId="0" fontId="17" fillId="0" borderId="22" xfId="11" applyFont="1" applyBorder="1">
      <alignment vertical="center"/>
    </xf>
    <xf numFmtId="0" fontId="12" fillId="0" borderId="7" xfId="11" applyFont="1" applyBorder="1" applyAlignment="1">
      <alignment vertical="top" wrapText="1"/>
    </xf>
    <xf numFmtId="0" fontId="18" fillId="0" borderId="7" xfId="11" applyFont="1" applyBorder="1" applyAlignment="1">
      <alignment horizontal="center" vertical="center"/>
    </xf>
    <xf numFmtId="0" fontId="12" fillId="0" borderId="5" xfId="11" applyFont="1" applyBorder="1" applyAlignment="1">
      <alignment horizontal="center" vertical="center"/>
    </xf>
    <xf numFmtId="0" fontId="4" fillId="0" borderId="7" xfId="12" applyFont="1" applyBorder="1" applyAlignment="1" applyProtection="1">
      <alignment horizontal="center" vertical="center"/>
      <protection locked="0"/>
    </xf>
    <xf numFmtId="0" fontId="18" fillId="0" borderId="0" xfId="11" applyFont="1" applyAlignment="1">
      <alignment horizontal="center" vertical="center"/>
    </xf>
    <xf numFmtId="0" fontId="18" fillId="0" borderId="22" xfId="11" applyFont="1" applyBorder="1" applyAlignment="1">
      <alignment horizontal="center" vertical="center"/>
    </xf>
    <xf numFmtId="0" fontId="4" fillId="13" borderId="1" xfId="12" applyFont="1" applyFill="1" applyBorder="1" applyAlignment="1" applyProtection="1">
      <alignment horizontal="center" vertical="center"/>
      <protection locked="0"/>
    </xf>
    <xf numFmtId="0" fontId="12" fillId="0" borderId="6" xfId="11" applyFont="1" applyBorder="1">
      <alignment vertical="center"/>
    </xf>
    <xf numFmtId="0" fontId="19" fillId="0" borderId="6" xfId="11" applyFont="1" applyBorder="1" applyProtection="1">
      <alignment vertical="center"/>
      <protection locked="0"/>
    </xf>
    <xf numFmtId="0" fontId="4" fillId="0" borderId="11" xfId="11" applyFont="1" applyBorder="1">
      <alignment vertical="center"/>
    </xf>
    <xf numFmtId="0" fontId="4" fillId="0" borderId="23" xfId="11" applyFont="1" applyBorder="1">
      <alignment vertical="center"/>
    </xf>
    <xf numFmtId="0" fontId="4" fillId="13" borderId="24" xfId="12" applyFont="1" applyFill="1" applyBorder="1" applyAlignment="1" applyProtection="1">
      <alignment horizontal="center" vertical="center"/>
      <protection locked="0"/>
    </xf>
    <xf numFmtId="0" fontId="12" fillId="0" borderId="25" xfId="11" applyFont="1" applyBorder="1">
      <alignment vertical="center"/>
    </xf>
    <xf numFmtId="0" fontId="12" fillId="0" borderId="25" xfId="11" applyFont="1" applyBorder="1" applyAlignment="1">
      <alignment horizontal="left" vertical="center"/>
    </xf>
    <xf numFmtId="0" fontId="12" fillId="0" borderId="25" xfId="11" applyFont="1" applyBorder="1" applyAlignment="1">
      <alignment horizontal="center" vertical="center"/>
    </xf>
    <xf numFmtId="0" fontId="19" fillId="0" borderId="25" xfId="11" applyFont="1" applyBorder="1" applyProtection="1">
      <alignment vertical="center"/>
      <protection locked="0"/>
    </xf>
    <xf numFmtId="0" fontId="12" fillId="0" borderId="26" xfId="11" applyFont="1" applyBorder="1" applyAlignment="1">
      <alignment horizontal="center" vertical="center"/>
    </xf>
    <xf numFmtId="0" fontId="15" fillId="0" borderId="7" xfId="12" applyFont="1" applyBorder="1" applyAlignment="1" applyProtection="1">
      <alignment vertical="center" wrapText="1"/>
      <protection locked="0"/>
    </xf>
    <xf numFmtId="0" fontId="15" fillId="0" borderId="19" xfId="12" applyFont="1" applyBorder="1" applyAlignment="1" applyProtection="1">
      <alignment vertical="center" wrapText="1"/>
      <protection locked="0"/>
    </xf>
    <xf numFmtId="0" fontId="4" fillId="13" borderId="3" xfId="12" applyFont="1" applyFill="1" applyBorder="1" applyAlignment="1" applyProtection="1">
      <alignment horizontal="center" vertical="center"/>
      <protection locked="0"/>
    </xf>
    <xf numFmtId="0" fontId="20" fillId="0" borderId="27" xfId="11" applyFont="1" applyBorder="1">
      <alignment vertical="center"/>
    </xf>
    <xf numFmtId="0" fontId="21" fillId="0" borderId="27" xfId="11" applyFont="1" applyBorder="1">
      <alignment vertical="center"/>
    </xf>
    <xf numFmtId="0" fontId="21" fillId="0" borderId="10" xfId="11" applyFont="1" applyBorder="1">
      <alignment vertical="center"/>
    </xf>
    <xf numFmtId="0" fontId="16" fillId="0" borderId="28" xfId="11" applyFont="1" applyBorder="1">
      <alignment vertical="center"/>
    </xf>
    <xf numFmtId="0" fontId="17" fillId="0" borderId="28" xfId="11" applyFont="1" applyBorder="1">
      <alignment vertical="center"/>
    </xf>
    <xf numFmtId="0" fontId="17" fillId="0" borderId="29" xfId="11" applyFont="1" applyBorder="1">
      <alignment vertical="center"/>
    </xf>
    <xf numFmtId="0" fontId="12" fillId="0" borderId="22" xfId="11" applyFont="1" applyBorder="1" applyAlignment="1">
      <alignment horizontal="left" vertical="center"/>
    </xf>
    <xf numFmtId="0" fontId="4" fillId="13" borderId="30" xfId="12" applyFont="1" applyFill="1" applyBorder="1" applyAlignment="1" applyProtection="1">
      <alignment horizontal="center" vertical="center"/>
      <protection locked="0"/>
    </xf>
    <xf numFmtId="0" fontId="0" fillId="0" borderId="15" xfId="11" applyFont="1" applyBorder="1">
      <alignment vertical="center"/>
    </xf>
    <xf numFmtId="0" fontId="16" fillId="0" borderId="15" xfId="11" applyFont="1" applyBorder="1">
      <alignment vertical="center"/>
    </xf>
    <xf numFmtId="0" fontId="12" fillId="0" borderId="15" xfId="11" applyFont="1" applyBorder="1" applyAlignment="1">
      <alignment horizontal="center" vertical="center"/>
    </xf>
    <xf numFmtId="0" fontId="23" fillId="0" borderId="15" xfId="11" applyFont="1" applyBorder="1" applyAlignment="1" applyProtection="1">
      <alignment horizontal="center" vertical="center"/>
      <protection locked="0"/>
    </xf>
    <xf numFmtId="0" fontId="16" fillId="0" borderId="16" xfId="11" applyFont="1" applyBorder="1">
      <alignment vertical="center"/>
    </xf>
    <xf numFmtId="0" fontId="11" fillId="0" borderId="23" xfId="11" applyFont="1" applyBorder="1">
      <alignment vertical="center"/>
    </xf>
    <xf numFmtId="0" fontId="12" fillId="0" borderId="23" xfId="11" applyFont="1" applyBorder="1">
      <alignment vertical="center"/>
    </xf>
    <xf numFmtId="0" fontId="12" fillId="0" borderId="5" xfId="11" applyFont="1" applyBorder="1">
      <alignment vertical="center"/>
    </xf>
    <xf numFmtId="0" fontId="4" fillId="13" borderId="31" xfId="12" applyFont="1" applyFill="1" applyBorder="1" applyAlignment="1" applyProtection="1">
      <alignment horizontal="center" vertical="center"/>
      <protection locked="0"/>
    </xf>
    <xf numFmtId="0" fontId="12" fillId="0" borderId="28" xfId="11" applyFont="1" applyBorder="1">
      <alignment vertical="center"/>
    </xf>
    <xf numFmtId="0" fontId="0" fillId="0" borderId="28" xfId="11" applyFont="1" applyBorder="1">
      <alignment vertical="center"/>
    </xf>
    <xf numFmtId="0" fontId="0" fillId="0" borderId="29" xfId="11" applyFont="1" applyBorder="1">
      <alignment vertical="center"/>
    </xf>
    <xf numFmtId="0" fontId="4" fillId="13" borderId="32" xfId="12" applyFont="1" applyFill="1" applyBorder="1" applyAlignment="1" applyProtection="1">
      <alignment horizontal="center" vertical="center"/>
      <protection locked="0"/>
    </xf>
    <xf numFmtId="0" fontId="12" fillId="0" borderId="29" xfId="11" applyFont="1" applyBorder="1" applyAlignment="1">
      <alignment horizontal="center" vertical="center"/>
    </xf>
    <xf numFmtId="0" fontId="16" fillId="0" borderId="7" xfId="11" applyFont="1" applyBorder="1">
      <alignment vertical="center"/>
    </xf>
    <xf numFmtId="0" fontId="12" fillId="0" borderId="0" xfId="11" applyFont="1" applyAlignment="1">
      <alignment vertical="top"/>
    </xf>
    <xf numFmtId="0" fontId="12" fillId="0" borderId="19" xfId="11" applyFont="1" applyBorder="1" applyAlignment="1">
      <alignment vertical="top"/>
    </xf>
    <xf numFmtId="0" fontId="18" fillId="0" borderId="11" xfId="11" applyFont="1" applyBorder="1" applyAlignment="1">
      <alignment horizontal="center" vertical="center"/>
    </xf>
    <xf numFmtId="0" fontId="12" fillId="0" borderId="7" xfId="11" applyFont="1" applyBorder="1" applyAlignment="1">
      <alignment vertical="top"/>
    </xf>
    <xf numFmtId="0" fontId="12" fillId="0" borderId="31" xfId="11" applyFont="1" applyBorder="1" applyAlignment="1">
      <alignment horizontal="center" vertical="center"/>
    </xf>
    <xf numFmtId="0" fontId="12" fillId="0" borderId="28" xfId="11" applyFont="1" applyBorder="1" applyAlignment="1">
      <alignment horizontal="center" vertical="center"/>
    </xf>
    <xf numFmtId="0" fontId="0" fillId="0" borderId="33" xfId="11" applyFont="1" applyBorder="1" applyAlignment="1">
      <alignment vertical="center" wrapText="1"/>
    </xf>
    <xf numFmtId="0" fontId="22" fillId="0" borderId="0" xfId="11" applyFont="1">
      <alignment vertical="center"/>
    </xf>
    <xf numFmtId="0" fontId="0" fillId="0" borderId="23" xfId="11" applyFont="1" applyBorder="1">
      <alignment vertical="center"/>
    </xf>
    <xf numFmtId="49" fontId="12" fillId="0" borderId="7" xfId="11" applyNumberFormat="1" applyFont="1" applyBorder="1">
      <alignment vertical="center"/>
    </xf>
    <xf numFmtId="0" fontId="14" fillId="0" borderId="7" xfId="11" applyFont="1" applyBorder="1" applyAlignment="1">
      <alignment vertical="center" wrapText="1"/>
    </xf>
    <xf numFmtId="0" fontId="0" fillId="0" borderId="21" xfId="11" applyFont="1" applyBorder="1" applyAlignment="1">
      <alignment vertical="center" wrapText="1"/>
    </xf>
    <xf numFmtId="0" fontId="16" fillId="0" borderId="1" xfId="11" applyFont="1" applyBorder="1">
      <alignment vertical="center"/>
    </xf>
    <xf numFmtId="0" fontId="22" fillId="0" borderId="6" xfId="11" applyFont="1" applyBorder="1">
      <alignment vertical="center"/>
    </xf>
    <xf numFmtId="0" fontId="17" fillId="0" borderId="6" xfId="11" applyFont="1" applyBorder="1">
      <alignment vertical="center"/>
    </xf>
    <xf numFmtId="0" fontId="16" fillId="0" borderId="31" xfId="11" applyFont="1" applyBorder="1" applyAlignment="1">
      <alignment horizontal="center" vertical="center"/>
    </xf>
    <xf numFmtId="0" fontId="16" fillId="0" borderId="28" xfId="11" applyFont="1" applyBorder="1" applyAlignment="1">
      <alignment horizontal="center" vertical="center"/>
    </xf>
    <xf numFmtId="0" fontId="16" fillId="0" borderId="29" xfId="11" applyFont="1" applyBorder="1" applyAlignment="1">
      <alignment horizontal="center" vertical="center"/>
    </xf>
    <xf numFmtId="0" fontId="0" fillId="0" borderId="7" xfId="11" applyFont="1" applyBorder="1" applyAlignment="1">
      <alignment vertical="center" wrapText="1"/>
    </xf>
    <xf numFmtId="0" fontId="0" fillId="0" borderId="19" xfId="11" applyFont="1" applyBorder="1" applyAlignment="1">
      <alignment vertical="center" wrapText="1"/>
    </xf>
    <xf numFmtId="0" fontId="12" fillId="0" borderId="0" xfId="11" applyFont="1" applyAlignment="1"/>
    <xf numFmtId="0" fontId="17" fillId="0" borderId="19" xfId="11" applyFont="1" applyBorder="1">
      <alignment vertical="center"/>
    </xf>
    <xf numFmtId="0" fontId="16" fillId="0" borderId="7" xfId="11" applyFont="1" applyBorder="1" applyAlignment="1">
      <alignment horizontal="center" vertical="center"/>
    </xf>
    <xf numFmtId="49" fontId="12" fillId="0" borderId="17" xfId="11" applyNumberFormat="1" applyFont="1" applyBorder="1">
      <alignment vertical="center"/>
    </xf>
    <xf numFmtId="0" fontId="12" fillId="0" borderId="36" xfId="11" applyFont="1" applyBorder="1">
      <alignment vertical="center"/>
    </xf>
    <xf numFmtId="0" fontId="12" fillId="0" borderId="37" xfId="11" applyFont="1" applyBorder="1">
      <alignment vertical="center"/>
    </xf>
    <xf numFmtId="0" fontId="12" fillId="0" borderId="17" xfId="11" applyFont="1" applyBorder="1">
      <alignment vertical="center"/>
    </xf>
    <xf numFmtId="0" fontId="24" fillId="0" borderId="36" xfId="11" applyFont="1" applyBorder="1">
      <alignment vertical="center"/>
    </xf>
    <xf numFmtId="0" fontId="12" fillId="0" borderId="14" xfId="11" applyFont="1" applyBorder="1">
      <alignment vertical="center"/>
    </xf>
    <xf numFmtId="0" fontId="7" fillId="0" borderId="36" xfId="13" applyFont="1" applyBorder="1">
      <alignment vertical="center"/>
    </xf>
    <xf numFmtId="0" fontId="11" fillId="0" borderId="36" xfId="13" applyFont="1" applyBorder="1">
      <alignment vertical="center"/>
    </xf>
    <xf numFmtId="0" fontId="4" fillId="0" borderId="36" xfId="13" applyFont="1" applyBorder="1">
      <alignment vertical="center"/>
    </xf>
    <xf numFmtId="0" fontId="4" fillId="13" borderId="17" xfId="12" applyFont="1" applyFill="1" applyBorder="1" applyAlignment="1" applyProtection="1">
      <alignment horizontal="center" vertical="center"/>
      <protection locked="0"/>
    </xf>
    <xf numFmtId="0" fontId="24" fillId="0" borderId="17" xfId="11" applyFont="1" applyBorder="1">
      <alignment vertical="center"/>
    </xf>
    <xf numFmtId="0" fontId="24" fillId="0" borderId="18" xfId="11" applyFont="1" applyBorder="1">
      <alignment vertical="center"/>
    </xf>
    <xf numFmtId="0" fontId="24" fillId="0" borderId="0" xfId="11" applyFont="1">
      <alignment vertical="center"/>
    </xf>
    <xf numFmtId="0" fontId="12" fillId="0" borderId="20" xfId="11" applyFont="1" applyBorder="1">
      <alignment vertical="center"/>
    </xf>
    <xf numFmtId="0" fontId="11" fillId="0" borderId="7" xfId="13" applyFont="1" applyBorder="1">
      <alignment vertical="center"/>
    </xf>
    <xf numFmtId="0" fontId="12" fillId="0" borderId="0" xfId="13" applyFont="1">
      <alignment vertical="center"/>
    </xf>
    <xf numFmtId="0" fontId="12" fillId="0" borderId="0" xfId="13" applyFont="1" applyAlignment="1">
      <alignment horizontal="center" vertical="center"/>
    </xf>
    <xf numFmtId="0" fontId="12" fillId="0" borderId="0" xfId="11" applyFont="1">
      <alignment vertical="center"/>
    </xf>
    <xf numFmtId="0" fontId="12" fillId="0" borderId="7" xfId="11" applyFont="1" applyBorder="1">
      <alignment vertical="center"/>
    </xf>
    <xf numFmtId="0" fontId="12" fillId="0" borderId="19" xfId="11" applyFont="1" applyBorder="1">
      <alignment vertical="center"/>
    </xf>
    <xf numFmtId="0" fontId="25" fillId="0" borderId="7" xfId="13" applyFont="1" applyBorder="1" applyAlignment="1">
      <alignment horizontal="center" vertical="center"/>
    </xf>
    <xf numFmtId="0" fontId="12" fillId="0" borderId="0" xfId="13" applyFont="1" applyAlignment="1">
      <alignment horizontal="left" vertical="center"/>
    </xf>
    <xf numFmtId="0" fontId="7" fillId="0" borderId="0" xfId="13" applyFont="1">
      <alignment vertical="center"/>
    </xf>
    <xf numFmtId="0" fontId="12" fillId="0" borderId="19" xfId="13" applyFont="1" applyBorder="1" applyAlignment="1">
      <alignment horizontal="center" vertical="center"/>
    </xf>
    <xf numFmtId="0" fontId="20" fillId="0" borderId="0" xfId="11" applyFont="1">
      <alignment vertical="center"/>
    </xf>
    <xf numFmtId="0" fontId="12" fillId="0" borderId="6" xfId="13" applyFont="1" applyBorder="1" applyAlignment="1">
      <alignment horizontal="center" vertical="center"/>
    </xf>
    <xf numFmtId="0" fontId="24" fillId="0" borderId="7" xfId="11" applyFont="1" applyBorder="1">
      <alignment vertical="center"/>
    </xf>
    <xf numFmtId="0" fontId="24" fillId="0" borderId="19" xfId="11" applyFont="1" applyBorder="1">
      <alignment vertical="center"/>
    </xf>
    <xf numFmtId="0" fontId="24" fillId="0" borderId="21" xfId="11" applyFont="1" applyBorder="1">
      <alignment vertical="center"/>
    </xf>
    <xf numFmtId="56" fontId="12" fillId="0" borderId="7" xfId="11" applyNumberFormat="1" applyFont="1" applyBorder="1">
      <alignment vertical="center"/>
    </xf>
    <xf numFmtId="0" fontId="12" fillId="0" borderId="22" xfId="11" applyFont="1" applyBorder="1" applyAlignment="1">
      <alignment horizontal="center" vertical="center"/>
    </xf>
    <xf numFmtId="0" fontId="4" fillId="13" borderId="23" xfId="12" applyFont="1" applyFill="1" applyBorder="1" applyAlignment="1" applyProtection="1">
      <alignment horizontal="center" vertical="center"/>
      <protection locked="0"/>
    </xf>
    <xf numFmtId="0" fontId="12" fillId="0" borderId="23" xfId="13" applyFont="1" applyBorder="1">
      <alignment vertical="center"/>
    </xf>
    <xf numFmtId="0" fontId="24" fillId="0" borderId="23" xfId="11" applyFont="1" applyBorder="1">
      <alignment vertical="center"/>
    </xf>
    <xf numFmtId="0" fontId="12" fillId="0" borderId="23" xfId="13" applyFont="1" applyBorder="1" applyAlignment="1">
      <alignment horizontal="center" vertical="center"/>
    </xf>
    <xf numFmtId="0" fontId="12" fillId="0" borderId="22" xfId="11" applyFont="1" applyBorder="1">
      <alignment vertical="center"/>
    </xf>
    <xf numFmtId="0" fontId="12" fillId="0" borderId="6" xfId="11" applyFont="1" applyBorder="1" applyAlignment="1">
      <alignment horizontal="right" vertical="center"/>
    </xf>
    <xf numFmtId="0" fontId="4" fillId="13" borderId="6" xfId="12" applyFont="1" applyFill="1" applyBorder="1" applyAlignment="1" applyProtection="1">
      <alignment horizontal="center" vertical="center"/>
      <protection locked="0"/>
    </xf>
    <xf numFmtId="0" fontId="4" fillId="13" borderId="28" xfId="12" applyFont="1" applyFill="1" applyBorder="1" applyAlignment="1" applyProtection="1">
      <alignment horizontal="center" vertical="center"/>
      <protection locked="0"/>
    </xf>
    <xf numFmtId="0" fontId="11" fillId="0" borderId="7" xfId="11" applyFont="1" applyBorder="1" applyAlignment="1">
      <alignment vertical="center" wrapText="1"/>
    </xf>
    <xf numFmtId="0" fontId="11" fillId="0" borderId="21" xfId="11" applyFont="1" applyBorder="1" applyAlignment="1">
      <alignment vertical="center" wrapText="1"/>
    </xf>
    <xf numFmtId="0" fontId="12" fillId="0" borderId="30" xfId="11" applyFont="1" applyBorder="1">
      <alignment vertical="center"/>
    </xf>
    <xf numFmtId="0" fontId="4" fillId="13" borderId="15" xfId="12" applyFont="1" applyFill="1" applyBorder="1" applyAlignment="1" applyProtection="1">
      <alignment horizontal="center" vertical="center"/>
      <protection locked="0"/>
    </xf>
    <xf numFmtId="0" fontId="12" fillId="0" borderId="15" xfId="11" applyFont="1" applyBorder="1" applyAlignment="1">
      <alignment horizontal="left" vertical="center"/>
    </xf>
    <xf numFmtId="0" fontId="24" fillId="0" borderId="15" xfId="11" applyFont="1" applyBorder="1">
      <alignment vertical="center"/>
    </xf>
    <xf numFmtId="0" fontId="21" fillId="0" borderId="0" xfId="11" applyFont="1">
      <alignment vertical="center"/>
    </xf>
    <xf numFmtId="0" fontId="12" fillId="0" borderId="16" xfId="11" applyFont="1" applyBorder="1" applyAlignment="1">
      <alignment horizontal="center" vertical="center"/>
    </xf>
    <xf numFmtId="0" fontId="4" fillId="13" borderId="11" xfId="12" applyFont="1" applyFill="1" applyBorder="1" applyAlignment="1" applyProtection="1">
      <alignment horizontal="center" vertical="center"/>
      <protection locked="0"/>
    </xf>
    <xf numFmtId="0" fontId="12" fillId="0" borderId="6" xfId="13" applyFont="1" applyBorder="1" applyAlignment="1">
      <alignment horizontal="left" vertical="center"/>
    </xf>
    <xf numFmtId="0" fontId="12" fillId="0" borderId="0" xfId="13" applyFont="1" applyAlignment="1">
      <alignment horizontal="right" vertical="center"/>
    </xf>
    <xf numFmtId="0" fontId="24" fillId="0" borderId="6" xfId="11" applyFont="1" applyBorder="1">
      <alignment vertical="center"/>
    </xf>
    <xf numFmtId="0" fontId="12" fillId="0" borderId="23" xfId="13" applyFont="1" applyBorder="1" applyAlignment="1">
      <alignment horizontal="left" vertical="center"/>
    </xf>
    <xf numFmtId="0" fontId="12" fillId="0" borderId="23" xfId="13" applyFont="1" applyBorder="1" applyAlignment="1">
      <alignment horizontal="right" vertical="center"/>
    </xf>
    <xf numFmtId="0" fontId="12" fillId="0" borderId="23" xfId="11" applyFont="1" applyBorder="1" applyAlignment="1">
      <alignment horizontal="center" vertical="center"/>
    </xf>
    <xf numFmtId="0" fontId="12" fillId="0" borderId="34" xfId="11" applyFont="1" applyBorder="1">
      <alignment vertical="center"/>
    </xf>
    <xf numFmtId="0" fontId="12" fillId="0" borderId="38" xfId="11" applyFont="1" applyBorder="1">
      <alignment vertical="center"/>
    </xf>
    <xf numFmtId="0" fontId="12" fillId="0" borderId="35" xfId="11" applyFont="1" applyBorder="1">
      <alignment vertical="center"/>
    </xf>
    <xf numFmtId="0" fontId="12" fillId="0" borderId="35" xfId="11" applyFont="1" applyBorder="1" applyAlignment="1">
      <alignment horizontal="center" vertical="center"/>
    </xf>
    <xf numFmtId="0" fontId="12" fillId="0" borderId="34" xfId="11" applyFont="1" applyBorder="1" applyAlignment="1">
      <alignment horizontal="center" vertical="center"/>
    </xf>
    <xf numFmtId="0" fontId="24" fillId="0" borderId="38" xfId="11" applyFont="1" applyBorder="1">
      <alignment vertical="center"/>
    </xf>
    <xf numFmtId="0" fontId="12" fillId="0" borderId="39" xfId="11" applyFont="1" applyBorder="1" applyAlignment="1">
      <alignment horizontal="center" vertical="center"/>
    </xf>
    <xf numFmtId="0" fontId="4" fillId="13" borderId="40" xfId="12" applyFont="1" applyFill="1" applyBorder="1" applyAlignment="1" applyProtection="1">
      <alignment horizontal="center" vertical="center"/>
      <protection locked="0"/>
    </xf>
    <xf numFmtId="0" fontId="20" fillId="0" borderId="41" xfId="11" applyFont="1" applyBorder="1">
      <alignment vertical="center"/>
    </xf>
    <xf numFmtId="0" fontId="20" fillId="0" borderId="42" xfId="11" applyFont="1" applyBorder="1">
      <alignment vertical="center"/>
    </xf>
    <xf numFmtId="0" fontId="24" fillId="0" borderId="34" xfId="11" applyFont="1" applyBorder="1">
      <alignment vertical="center"/>
    </xf>
    <xf numFmtId="0" fontId="24" fillId="0" borderId="43" xfId="11" applyFont="1" applyBorder="1">
      <alignment vertical="center"/>
    </xf>
    <xf numFmtId="0" fontId="7" fillId="0" borderId="12" xfId="11" applyFont="1" applyBorder="1">
      <alignment vertical="center"/>
    </xf>
    <xf numFmtId="0" fontId="7" fillId="0" borderId="13" xfId="11" applyFont="1" applyBorder="1">
      <alignment vertical="center"/>
    </xf>
    <xf numFmtId="0" fontId="12" fillId="0" borderId="38" xfId="11" applyFont="1" applyBorder="1" applyAlignment="1">
      <alignment horizontal="center" vertical="center"/>
    </xf>
    <xf numFmtId="0" fontId="12" fillId="0" borderId="36" xfId="11" applyFont="1" applyBorder="1" applyAlignment="1">
      <alignment horizontal="center" vertical="center"/>
    </xf>
    <xf numFmtId="0" fontId="4" fillId="13" borderId="44" xfId="12" applyFont="1" applyFill="1" applyBorder="1" applyAlignment="1" applyProtection="1">
      <alignment horizontal="center" vertical="center"/>
      <protection locked="0"/>
    </xf>
    <xf numFmtId="0" fontId="12" fillId="0" borderId="45" xfId="11" applyFont="1" applyBorder="1" applyAlignment="1">
      <alignment horizontal="left" vertical="center"/>
    </xf>
    <xf numFmtId="0" fontId="28" fillId="0" borderId="0" xfId="11" applyFont="1">
      <alignment vertical="center"/>
    </xf>
    <xf numFmtId="0" fontId="12" fillId="0" borderId="11" xfId="11" applyFont="1" applyBorder="1" applyAlignment="1">
      <alignment horizontal="left" vertical="center"/>
    </xf>
    <xf numFmtId="0" fontId="12" fillId="0" borderId="5" xfId="11" applyFont="1" applyBorder="1" applyAlignment="1">
      <alignment horizontal="left" vertical="center"/>
    </xf>
    <xf numFmtId="0" fontId="12" fillId="0" borderId="11" xfId="11" applyFont="1" applyBorder="1" applyAlignment="1">
      <alignment horizontal="center" vertical="center"/>
    </xf>
    <xf numFmtId="0" fontId="29" fillId="0" borderId="0" xfId="11" applyFont="1">
      <alignment vertical="center"/>
    </xf>
    <xf numFmtId="0" fontId="11" fillId="0" borderId="0" xfId="11" applyFont="1" applyAlignment="1">
      <alignment vertical="center" wrapText="1"/>
    </xf>
    <xf numFmtId="0" fontId="12" fillId="0" borderId="27" xfId="11" applyFont="1" applyBorder="1" applyAlignment="1">
      <alignment horizontal="left" vertical="center"/>
    </xf>
    <xf numFmtId="0" fontId="12" fillId="0" borderId="27" xfId="11" applyFont="1" applyBorder="1" applyAlignment="1">
      <alignment horizontal="center" vertical="center"/>
    </xf>
    <xf numFmtId="0" fontId="12" fillId="0" borderId="6" xfId="11" applyFont="1" applyBorder="1" applyAlignment="1">
      <alignment vertical="center" shrinkToFit="1"/>
    </xf>
    <xf numFmtId="0" fontId="24" fillId="0" borderId="33" xfId="11" applyFont="1" applyBorder="1">
      <alignment vertical="center"/>
    </xf>
    <xf numFmtId="0" fontId="20" fillId="0" borderId="10" xfId="11" applyFont="1" applyBorder="1">
      <alignment vertical="center"/>
    </xf>
    <xf numFmtId="0" fontId="12" fillId="0" borderId="11" xfId="11" applyFont="1" applyBorder="1">
      <alignment vertical="center"/>
    </xf>
    <xf numFmtId="0" fontId="12" fillId="0" borderId="23" xfId="11" applyFont="1" applyBorder="1" applyAlignment="1">
      <alignment horizontal="left" vertical="center"/>
    </xf>
    <xf numFmtId="0" fontId="12" fillId="0" borderId="23" xfId="11" applyFont="1" applyBorder="1" applyAlignment="1">
      <alignment horizontal="right" vertical="center"/>
    </xf>
    <xf numFmtId="0" fontId="20" fillId="0" borderId="1" xfId="11" applyFont="1" applyBorder="1">
      <alignment vertical="center"/>
    </xf>
    <xf numFmtId="0" fontId="12" fillId="0" borderId="33" xfId="11" applyFont="1" applyBorder="1" applyAlignment="1">
      <alignment horizontal="left" vertical="center"/>
    </xf>
    <xf numFmtId="0" fontId="20" fillId="0" borderId="0" xfId="11" applyFont="1" applyAlignment="1">
      <alignment horizontal="center" vertical="center"/>
    </xf>
    <xf numFmtId="0" fontId="24" fillId="0" borderId="22" xfId="11" applyFont="1" applyBorder="1">
      <alignment vertical="center"/>
    </xf>
    <xf numFmtId="0" fontId="28" fillId="0" borderId="19" xfId="11" applyFont="1" applyBorder="1">
      <alignment vertical="center"/>
    </xf>
    <xf numFmtId="0" fontId="24" fillId="0" borderId="35" xfId="11" applyFont="1" applyBorder="1">
      <alignment vertical="center"/>
    </xf>
    <xf numFmtId="0" fontId="24" fillId="0" borderId="39" xfId="11" applyFont="1" applyBorder="1">
      <alignment vertical="center"/>
    </xf>
    <xf numFmtId="0" fontId="28" fillId="0" borderId="38" xfId="11" applyFont="1" applyBorder="1">
      <alignment vertical="center"/>
    </xf>
    <xf numFmtId="0" fontId="28" fillId="0" borderId="35" xfId="11" applyFont="1" applyBorder="1">
      <alignment vertical="center"/>
    </xf>
    <xf numFmtId="49" fontId="12" fillId="0" borderId="36" xfId="11" applyNumberFormat="1" applyFont="1" applyBorder="1">
      <alignment vertical="center"/>
    </xf>
    <xf numFmtId="0" fontId="26" fillId="0" borderId="0" xfId="11" applyFont="1">
      <alignment vertical="center"/>
    </xf>
    <xf numFmtId="0" fontId="0" fillId="0" borderId="36" xfId="11" applyFont="1" applyBorder="1">
      <alignment vertical="center"/>
    </xf>
    <xf numFmtId="0" fontId="12" fillId="0" borderId="0" xfId="11" applyFont="1" applyAlignment="1">
      <alignment horizontal="center" vertical="top" textRotation="255"/>
    </xf>
    <xf numFmtId="0" fontId="12" fillId="0" borderId="1" xfId="14" applyFont="1" applyBorder="1">
      <alignment vertical="center"/>
    </xf>
    <xf numFmtId="0" fontId="12" fillId="0" borderId="36" xfId="14" applyFont="1" applyBorder="1">
      <alignment vertical="center"/>
    </xf>
    <xf numFmtId="0" fontId="12" fillId="0" borderId="36" xfId="14" applyFont="1" applyBorder="1" applyAlignment="1">
      <alignment horizontal="center" vertical="center"/>
    </xf>
    <xf numFmtId="0" fontId="24" fillId="0" borderId="36" xfId="14" applyFont="1" applyBorder="1">
      <alignment vertical="center"/>
    </xf>
    <xf numFmtId="0" fontId="24" fillId="0" borderId="36" xfId="14" applyFont="1" applyBorder="1" applyAlignment="1">
      <alignment horizontal="center" vertical="center"/>
    </xf>
    <xf numFmtId="0" fontId="12" fillId="0" borderId="36" xfId="14" applyFont="1" applyBorder="1" applyAlignment="1">
      <alignment horizontal="left" vertical="center"/>
    </xf>
    <xf numFmtId="0" fontId="12" fillId="0" borderId="23" xfId="14" applyFont="1" applyBorder="1">
      <alignment vertical="center"/>
    </xf>
    <xf numFmtId="0" fontId="12" fillId="0" borderId="23" xfId="14" applyFont="1" applyBorder="1" applyAlignment="1">
      <alignment horizontal="center" vertical="center"/>
    </xf>
    <xf numFmtId="0" fontId="12" fillId="0" borderId="23" xfId="14" applyFont="1" applyBorder="1" applyAlignment="1">
      <alignment horizontal="left" vertical="center"/>
    </xf>
    <xf numFmtId="0" fontId="23" fillId="0" borderId="23" xfId="14" applyFont="1" applyBorder="1">
      <alignment vertical="center"/>
    </xf>
    <xf numFmtId="0" fontId="24" fillId="0" borderId="23" xfId="14" applyFont="1" applyBorder="1">
      <alignment vertical="center"/>
    </xf>
    <xf numFmtId="0" fontId="24" fillId="0" borderId="5" xfId="14" applyFont="1" applyBorder="1">
      <alignment vertical="center"/>
    </xf>
    <xf numFmtId="0" fontId="12" fillId="0" borderId="0" xfId="14" applyFont="1">
      <alignment vertical="center"/>
    </xf>
    <xf numFmtId="0" fontId="12" fillId="0" borderId="15" xfId="14" applyFont="1" applyBorder="1">
      <alignment vertical="center"/>
    </xf>
    <xf numFmtId="0" fontId="12" fillId="0" borderId="0" xfId="14" applyFont="1" applyAlignment="1">
      <alignment horizontal="center" vertical="center"/>
    </xf>
    <xf numFmtId="0" fontId="21" fillId="0" borderId="0" xfId="14" applyFont="1" applyAlignment="1">
      <alignment horizontal="center" vertical="center"/>
    </xf>
    <xf numFmtId="0" fontId="12" fillId="0" borderId="15" xfId="14" applyFont="1" applyBorder="1" applyAlignment="1">
      <alignment horizontal="center" vertical="center"/>
    </xf>
    <xf numFmtId="0" fontId="21" fillId="0" borderId="15" xfId="14" applyFont="1" applyBorder="1">
      <alignment vertical="center"/>
    </xf>
    <xf numFmtId="0" fontId="21" fillId="0" borderId="0" xfId="14" applyFont="1">
      <alignment vertical="center"/>
    </xf>
    <xf numFmtId="0" fontId="21" fillId="0" borderId="0" xfId="11" applyFont="1" applyAlignment="1">
      <alignment horizontal="center" vertical="center"/>
    </xf>
    <xf numFmtId="0" fontId="29" fillId="0" borderId="0" xfId="14" applyFont="1">
      <alignment vertical="center"/>
    </xf>
    <xf numFmtId="0" fontId="21" fillId="0" borderId="19" xfId="14" applyFont="1" applyBorder="1" applyAlignment="1">
      <alignment horizontal="center" vertical="center"/>
    </xf>
    <xf numFmtId="0" fontId="12" fillId="0" borderId="0" xfId="14" applyFont="1" applyAlignment="1">
      <alignment horizontal="left" vertical="center"/>
    </xf>
    <xf numFmtId="0" fontId="12" fillId="0" borderId="0" xfId="14" applyFont="1" applyAlignment="1">
      <alignment horizontal="left" vertical="center" shrinkToFit="1"/>
    </xf>
    <xf numFmtId="0" fontId="12" fillId="0" borderId="46" xfId="11" applyFont="1" applyBorder="1" applyAlignment="1">
      <alignment vertical="top" textRotation="255" wrapText="1"/>
    </xf>
    <xf numFmtId="0" fontId="29" fillId="0" borderId="23" xfId="11" applyFont="1" applyBorder="1">
      <alignment vertical="center"/>
    </xf>
    <xf numFmtId="0" fontId="18" fillId="0" borderId="23" xfId="11" applyFont="1" applyBorder="1" applyAlignment="1">
      <alignment horizontal="center" vertical="center"/>
    </xf>
    <xf numFmtId="0" fontId="12" fillId="0" borderId="48" xfId="11" applyFont="1" applyBorder="1" applyAlignment="1">
      <alignment horizontal="left" vertical="center"/>
    </xf>
    <xf numFmtId="0" fontId="12" fillId="0" borderId="23" xfId="14" applyFont="1" applyBorder="1" applyAlignment="1">
      <alignment horizontal="left" vertical="center" shrinkToFit="1"/>
    </xf>
    <xf numFmtId="0" fontId="30" fillId="0" borderId="23" xfId="14" applyFont="1" applyBorder="1" applyAlignment="1">
      <alignment horizontal="left" vertical="center"/>
    </xf>
    <xf numFmtId="0" fontId="17" fillId="0" borderId="11" xfId="11" applyFont="1" applyBorder="1">
      <alignment vertical="center"/>
    </xf>
    <xf numFmtId="0" fontId="17" fillId="0" borderId="49" xfId="11" applyFont="1" applyBorder="1">
      <alignment vertical="center"/>
    </xf>
    <xf numFmtId="0" fontId="0" fillId="0" borderId="1" xfId="11" applyFont="1" applyBorder="1">
      <alignment vertical="center"/>
    </xf>
    <xf numFmtId="0" fontId="0" fillId="0" borderId="33" xfId="11" applyFont="1" applyBorder="1" applyAlignment="1">
      <alignment vertical="top"/>
    </xf>
    <xf numFmtId="0" fontId="12" fillId="0" borderId="50" xfId="11" applyFont="1" applyBorder="1">
      <alignment vertical="center"/>
    </xf>
    <xf numFmtId="0" fontId="12" fillId="0" borderId="50" xfId="11" applyFont="1" applyBorder="1" applyAlignment="1">
      <alignment horizontal="center" vertical="center"/>
    </xf>
    <xf numFmtId="0" fontId="23" fillId="0" borderId="50" xfId="11" applyFont="1" applyBorder="1" applyProtection="1">
      <alignment vertical="center"/>
      <protection locked="0"/>
    </xf>
    <xf numFmtId="0" fontId="12" fillId="0" borderId="50" xfId="11" applyFont="1" applyBorder="1" applyAlignment="1">
      <alignment horizontal="left" vertical="center"/>
    </xf>
    <xf numFmtId="0" fontId="12" fillId="0" borderId="51" xfId="11" applyFont="1" applyBorder="1" applyAlignment="1">
      <alignment horizontal="center" vertical="center"/>
    </xf>
    <xf numFmtId="0" fontId="0" fillId="0" borderId="19" xfId="11" applyFont="1" applyBorder="1">
      <alignment vertical="center"/>
    </xf>
    <xf numFmtId="0" fontId="12" fillId="0" borderId="28" xfId="11" applyFont="1" applyBorder="1" applyAlignment="1">
      <alignment horizontal="left" vertical="center"/>
    </xf>
    <xf numFmtId="0" fontId="0" fillId="0" borderId="11" xfId="11" applyFont="1" applyBorder="1" applyAlignment="1">
      <alignment vertical="top"/>
    </xf>
    <xf numFmtId="0" fontId="0" fillId="0" borderId="5" xfId="11" applyFont="1" applyBorder="1" applyAlignment="1">
      <alignment vertical="top"/>
    </xf>
    <xf numFmtId="0" fontId="17" fillId="0" borderId="23" xfId="11" applyFont="1" applyBorder="1">
      <alignment vertical="center"/>
    </xf>
    <xf numFmtId="0" fontId="12" fillId="0" borderId="52" xfId="11" applyFont="1" applyBorder="1">
      <alignment vertical="center"/>
    </xf>
    <xf numFmtId="0" fontId="12" fillId="0" borderId="6" xfId="11" applyFont="1" applyBorder="1" applyProtection="1">
      <alignment vertical="center"/>
      <protection locked="0"/>
    </xf>
    <xf numFmtId="0" fontId="12" fillId="0" borderId="0" xfId="11" applyFont="1" applyProtection="1">
      <alignment vertical="center"/>
      <protection locked="0"/>
    </xf>
    <xf numFmtId="0" fontId="17" fillId="0" borderId="0" xfId="11" applyFont="1">
      <alignment vertical="center"/>
    </xf>
    <xf numFmtId="0" fontId="18" fillId="0" borderId="7" xfId="11" applyFont="1" applyBorder="1" applyAlignment="1">
      <alignment horizontal="right" vertical="center"/>
    </xf>
    <xf numFmtId="0" fontId="29" fillId="0" borderId="11" xfId="11" applyFont="1" applyBorder="1" applyAlignment="1">
      <alignment horizontal="distributed" vertical="center"/>
    </xf>
    <xf numFmtId="0" fontId="29" fillId="0" borderId="23" xfId="11" applyFont="1" applyBorder="1" applyAlignment="1">
      <alignment horizontal="distributed" vertical="center"/>
    </xf>
    <xf numFmtId="0" fontId="29" fillId="0" borderId="5" xfId="11" applyFont="1" applyBorder="1" applyAlignment="1">
      <alignment horizontal="distributed" vertical="center"/>
    </xf>
    <xf numFmtId="0" fontId="24" fillId="0" borderId="11" xfId="11" applyFont="1" applyBorder="1">
      <alignment vertical="center"/>
    </xf>
    <xf numFmtId="0" fontId="24" fillId="0" borderId="48" xfId="11" applyFont="1" applyBorder="1">
      <alignment vertical="center"/>
    </xf>
    <xf numFmtId="0" fontId="24" fillId="0" borderId="53" xfId="11" applyFont="1" applyBorder="1">
      <alignment vertical="center"/>
    </xf>
    <xf numFmtId="0" fontId="24" fillId="0" borderId="5" xfId="11" applyFont="1" applyBorder="1">
      <alignment vertical="center"/>
    </xf>
    <xf numFmtId="0" fontId="12" fillId="0" borderId="47" xfId="11" applyFont="1" applyBorder="1" applyAlignment="1">
      <alignment vertical="top" textRotation="255" wrapText="1"/>
    </xf>
    <xf numFmtId="0" fontId="17" fillId="0" borderId="34" xfId="11" applyFont="1" applyBorder="1">
      <alignment vertical="center"/>
    </xf>
    <xf numFmtId="0" fontId="17" fillId="0" borderId="43" xfId="11" applyFont="1" applyBorder="1">
      <alignment vertical="center"/>
    </xf>
    <xf numFmtId="0" fontId="0" fillId="0" borderId="37" xfId="11" applyFont="1" applyBorder="1" applyAlignment="1">
      <alignment vertical="top"/>
    </xf>
    <xf numFmtId="0" fontId="12" fillId="0" borderId="54" xfId="11" applyFont="1" applyBorder="1">
      <alignment vertical="center"/>
    </xf>
    <xf numFmtId="0" fontId="12" fillId="0" borderId="54" xfId="11" applyFont="1" applyBorder="1" applyAlignment="1">
      <alignment horizontal="right" vertical="center"/>
    </xf>
    <xf numFmtId="0" fontId="24" fillId="0" borderId="54" xfId="11" applyFont="1" applyBorder="1">
      <alignment vertical="center"/>
    </xf>
    <xf numFmtId="0" fontId="18" fillId="0" borderId="54" xfId="11" applyFont="1" applyBorder="1" applyAlignment="1">
      <alignment horizontal="center" vertical="center"/>
    </xf>
    <xf numFmtId="0" fontId="12" fillId="0" borderId="54" xfId="11" applyFont="1" applyBorder="1" applyAlignment="1">
      <alignment horizontal="left" vertical="center"/>
    </xf>
    <xf numFmtId="0" fontId="12" fillId="0" borderId="55" xfId="11" applyFont="1" applyBorder="1" applyAlignment="1">
      <alignment horizontal="center" vertical="center"/>
    </xf>
    <xf numFmtId="0" fontId="31" fillId="0" borderId="0" xfId="11" applyFont="1" applyAlignment="1">
      <alignment horizontal="left" vertical="center"/>
    </xf>
    <xf numFmtId="0" fontId="31" fillId="0" borderId="15" xfId="11" applyFont="1" applyBorder="1" applyAlignment="1">
      <alignment horizontal="left" vertical="center"/>
    </xf>
    <xf numFmtId="0" fontId="31" fillId="0" borderId="19" xfId="11" applyFont="1" applyBorder="1" applyAlignment="1">
      <alignment horizontal="left" vertical="center"/>
    </xf>
    <xf numFmtId="0" fontId="18" fillId="0" borderId="20" xfId="11" applyFont="1" applyBorder="1" applyAlignment="1">
      <alignment horizontal="center" vertical="center"/>
    </xf>
    <xf numFmtId="0" fontId="31" fillId="0" borderId="23" xfId="11" applyFont="1" applyBorder="1" applyAlignment="1">
      <alignment horizontal="left" vertical="center"/>
    </xf>
    <xf numFmtId="0" fontId="31" fillId="0" borderId="5" xfId="11" applyFont="1" applyBorder="1" applyAlignment="1">
      <alignment horizontal="left" vertical="center"/>
    </xf>
    <xf numFmtId="0" fontId="12" fillId="0" borderId="46" xfId="11" applyFont="1" applyBorder="1" applyAlignment="1">
      <alignment vertical="top" textRotation="255"/>
    </xf>
    <xf numFmtId="0" fontId="31" fillId="0" borderId="6" xfId="11" applyFont="1" applyBorder="1" applyAlignment="1">
      <alignment horizontal="left" vertical="center"/>
    </xf>
    <xf numFmtId="0" fontId="31" fillId="0" borderId="50" xfId="11" applyFont="1" applyBorder="1" applyAlignment="1">
      <alignment horizontal="left" vertical="center"/>
    </xf>
    <xf numFmtId="0" fontId="31" fillId="0" borderId="50" xfId="11" applyFont="1" applyBorder="1" applyAlignment="1">
      <alignment horizontal="center" vertical="center"/>
    </xf>
    <xf numFmtId="0" fontId="24" fillId="0" borderId="50" xfId="11" applyFont="1" applyBorder="1">
      <alignment vertical="center"/>
    </xf>
    <xf numFmtId="0" fontId="31" fillId="0" borderId="6" xfId="11" applyFont="1" applyBorder="1" applyAlignment="1">
      <alignment horizontal="center" vertical="center"/>
    </xf>
    <xf numFmtId="0" fontId="31" fillId="0" borderId="6" xfId="11" applyFont="1" applyBorder="1">
      <alignment vertical="center"/>
    </xf>
    <xf numFmtId="0" fontId="31" fillId="0" borderId="33" xfId="11" applyFont="1" applyBorder="1">
      <alignment vertical="center"/>
    </xf>
    <xf numFmtId="0" fontId="11" fillId="0" borderId="0" xfId="11" applyFont="1" applyAlignment="1">
      <alignment horizontal="left" vertical="center"/>
    </xf>
    <xf numFmtId="0" fontId="6" fillId="0" borderId="19" xfId="11" applyFont="1" applyBorder="1" applyAlignment="1">
      <alignment horizontal="left" vertical="center"/>
    </xf>
    <xf numFmtId="0" fontId="0" fillId="0" borderId="7" xfId="11" applyFont="1" applyBorder="1" applyAlignment="1">
      <alignment vertical="top"/>
    </xf>
    <xf numFmtId="0" fontId="0" fillId="0" borderId="19" xfId="11" applyFont="1" applyBorder="1" applyAlignment="1">
      <alignment vertical="top"/>
    </xf>
    <xf numFmtId="0" fontId="12" fillId="0" borderId="45" xfId="11" applyFont="1" applyBorder="1">
      <alignment vertical="center"/>
    </xf>
    <xf numFmtId="0" fontId="12" fillId="0" borderId="45" xfId="11" applyFont="1" applyBorder="1" applyAlignment="1">
      <alignment horizontal="right" vertical="center"/>
    </xf>
    <xf numFmtId="0" fontId="24" fillId="0" borderId="28" xfId="11" applyFont="1" applyBorder="1">
      <alignment vertical="center"/>
    </xf>
    <xf numFmtId="0" fontId="24" fillId="0" borderId="45" xfId="11" applyFont="1" applyBorder="1">
      <alignment vertical="center"/>
    </xf>
    <xf numFmtId="0" fontId="4" fillId="13" borderId="45" xfId="12" applyFont="1" applyFill="1" applyBorder="1" applyAlignment="1" applyProtection="1">
      <alignment horizontal="center" vertical="center"/>
      <protection locked="0"/>
    </xf>
    <xf numFmtId="0" fontId="12" fillId="0" borderId="56" xfId="11" applyFont="1" applyBorder="1" applyAlignment="1">
      <alignment horizontal="center" vertical="center"/>
    </xf>
    <xf numFmtId="0" fontId="24" fillId="0" borderId="49" xfId="11" applyFont="1" applyBorder="1">
      <alignment vertical="center"/>
    </xf>
    <xf numFmtId="0" fontId="18" fillId="0" borderId="6" xfId="11" applyFont="1" applyBorder="1" applyAlignment="1">
      <alignment horizontal="center" vertical="center"/>
    </xf>
    <xf numFmtId="0" fontId="0" fillId="0" borderId="6" xfId="11" applyFont="1" applyBorder="1" applyAlignment="1">
      <alignment vertical="center" shrinkToFit="1"/>
    </xf>
    <xf numFmtId="0" fontId="12" fillId="0" borderId="46" xfId="11" applyFont="1" applyBorder="1" applyAlignment="1">
      <alignment vertical="center" textRotation="255"/>
    </xf>
    <xf numFmtId="0" fontId="12" fillId="0" borderId="31" xfId="11" applyFont="1" applyBorder="1">
      <alignment vertical="center"/>
    </xf>
    <xf numFmtId="0" fontId="12" fillId="0" borderId="28" xfId="11" applyFont="1" applyBorder="1" applyAlignment="1">
      <alignment horizontal="right" vertical="center"/>
    </xf>
    <xf numFmtId="0" fontId="24" fillId="0" borderId="29" xfId="11" applyFont="1" applyBorder="1">
      <alignment vertical="center"/>
    </xf>
    <xf numFmtId="0" fontId="12" fillId="0" borderId="57" xfId="11" applyFont="1" applyBorder="1" applyAlignment="1"/>
    <xf numFmtId="0" fontId="18" fillId="0" borderId="15" xfId="11" applyFont="1" applyBorder="1" applyAlignment="1">
      <alignment horizontal="center" vertical="center"/>
    </xf>
    <xf numFmtId="0" fontId="24" fillId="0" borderId="20" xfId="11" applyFont="1" applyBorder="1">
      <alignment vertical="center"/>
    </xf>
    <xf numFmtId="0" fontId="12" fillId="0" borderId="29" xfId="11" applyFont="1" applyBorder="1">
      <alignment vertical="center"/>
    </xf>
    <xf numFmtId="0" fontId="18" fillId="0" borderId="28" xfId="11" applyFont="1" applyBorder="1" applyAlignment="1">
      <alignment horizontal="center" vertical="center"/>
    </xf>
    <xf numFmtId="0" fontId="0" fillId="0" borderId="7" xfId="11" applyFont="1" applyBorder="1">
      <alignment vertical="center"/>
    </xf>
    <xf numFmtId="0" fontId="24" fillId="0" borderId="16" xfId="11" applyFont="1" applyBorder="1">
      <alignment vertical="center"/>
    </xf>
    <xf numFmtId="0" fontId="12" fillId="0" borderId="13" xfId="11" applyFont="1" applyBorder="1" applyAlignment="1"/>
    <xf numFmtId="0" fontId="0" fillId="0" borderId="34" xfId="11" applyFont="1" applyBorder="1" applyAlignment="1">
      <alignment vertical="top"/>
    </xf>
    <xf numFmtId="0" fontId="0" fillId="0" borderId="35" xfId="11" applyFont="1" applyBorder="1" applyAlignment="1">
      <alignment vertical="top"/>
    </xf>
    <xf numFmtId="0" fontId="12" fillId="0" borderId="58" xfId="11" applyFont="1" applyBorder="1">
      <alignment vertical="center"/>
    </xf>
    <xf numFmtId="0" fontId="12" fillId="0" borderId="38" xfId="11" applyFont="1" applyBorder="1" applyAlignment="1">
      <alignment horizontal="right" vertical="center"/>
    </xf>
    <xf numFmtId="0" fontId="0" fillId="0" borderId="37" xfId="11" applyFont="1" applyBorder="1">
      <alignment vertical="center"/>
    </xf>
    <xf numFmtId="0" fontId="12" fillId="0" borderId="36" xfId="11" applyFont="1" applyBorder="1" applyAlignment="1">
      <alignment horizontal="left" vertical="center"/>
    </xf>
    <xf numFmtId="0" fontId="24" fillId="0" borderId="37" xfId="11" applyFont="1" applyBorder="1">
      <alignment vertical="center"/>
    </xf>
    <xf numFmtId="0" fontId="12" fillId="14" borderId="23" xfId="11" applyFont="1" applyFill="1" applyBorder="1" applyAlignment="1">
      <alignment horizontal="center" vertical="center"/>
    </xf>
    <xf numFmtId="0" fontId="23" fillId="14" borderId="23" xfId="11" applyFont="1" applyFill="1" applyBorder="1" applyAlignment="1">
      <alignment horizontal="center" vertical="center"/>
    </xf>
    <xf numFmtId="0" fontId="23" fillId="0" borderId="23" xfId="11" applyFont="1" applyBorder="1" applyAlignment="1">
      <alignment horizontal="center" vertical="center"/>
    </xf>
    <xf numFmtId="0" fontId="24" fillId="0" borderId="0" xfId="11" applyFont="1" applyAlignment="1">
      <alignment horizontal="left" vertical="center"/>
    </xf>
    <xf numFmtId="0" fontId="24" fillId="0" borderId="0" xfId="11" applyFont="1" applyAlignment="1">
      <alignment horizontal="center" vertical="center"/>
    </xf>
    <xf numFmtId="0" fontId="18" fillId="15" borderId="0" xfId="11" applyFont="1" applyFill="1" applyAlignment="1">
      <alignment horizontal="center" vertical="center"/>
    </xf>
    <xf numFmtId="0" fontId="23" fillId="0" borderId="0" xfId="11" applyFont="1">
      <alignment vertical="center"/>
    </xf>
    <xf numFmtId="49" fontId="12" fillId="0" borderId="0" xfId="11" applyNumberFormat="1" applyFont="1">
      <alignment vertical="center"/>
    </xf>
    <xf numFmtId="49" fontId="12" fillId="0" borderId="19" xfId="11" applyNumberFormat="1" applyFont="1" applyBorder="1">
      <alignment vertical="center"/>
    </xf>
    <xf numFmtId="0" fontId="0" fillId="0" borderId="0" xfId="11" applyFont="1" applyAlignment="1">
      <alignment horizontal="center" vertical="center"/>
    </xf>
    <xf numFmtId="0" fontId="0" fillId="0" borderId="19" xfId="11" applyFont="1" applyBorder="1" applyAlignment="1">
      <alignment horizontal="center" vertical="center"/>
    </xf>
    <xf numFmtId="49" fontId="12" fillId="0" borderId="22" xfId="11" applyNumberFormat="1" applyFont="1" applyBorder="1">
      <alignment vertical="center"/>
    </xf>
    <xf numFmtId="0" fontId="12" fillId="14" borderId="0" xfId="11" applyFont="1" applyFill="1" applyAlignment="1">
      <alignment horizontal="right" vertical="center"/>
    </xf>
    <xf numFmtId="179" fontId="19" fillId="14" borderId="0" xfId="11" applyNumberFormat="1" applyFont="1" applyFill="1" applyAlignment="1">
      <alignment horizontal="center" vertical="center"/>
    </xf>
    <xf numFmtId="0" fontId="12" fillId="14" borderId="0" xfId="11" applyFont="1" applyFill="1" applyAlignment="1">
      <alignment horizontal="left" vertical="center"/>
    </xf>
    <xf numFmtId="0" fontId="12" fillId="14" borderId="0" xfId="11" applyFont="1" applyFill="1" applyAlignment="1">
      <alignment horizontal="center" vertical="center"/>
    </xf>
    <xf numFmtId="0" fontId="28" fillId="0" borderId="17" xfId="11" applyFont="1" applyBorder="1">
      <alignment vertical="center"/>
    </xf>
    <xf numFmtId="0" fontId="28" fillId="0" borderId="18" xfId="11" applyFont="1" applyBorder="1">
      <alignment vertical="center"/>
    </xf>
    <xf numFmtId="0" fontId="0" fillId="0" borderId="0" xfId="11" applyFont="1" applyAlignment="1">
      <alignment vertical="center" shrinkToFit="1"/>
    </xf>
    <xf numFmtId="0" fontId="0" fillId="0" borderId="19" xfId="11" applyFont="1" applyBorder="1" applyAlignment="1">
      <alignment vertical="center" shrinkToFit="1"/>
    </xf>
    <xf numFmtId="0" fontId="28" fillId="0" borderId="23" xfId="11" applyFont="1" applyBorder="1">
      <alignment vertical="center"/>
    </xf>
    <xf numFmtId="0" fontId="28" fillId="0" borderId="7" xfId="11" applyFont="1" applyBorder="1">
      <alignment vertical="center"/>
    </xf>
    <xf numFmtId="0" fontId="28" fillId="0" borderId="21" xfId="11" applyFont="1" applyBorder="1">
      <alignment vertical="center"/>
    </xf>
    <xf numFmtId="0" fontId="6" fillId="0" borderId="0" xfId="11" applyFont="1" applyAlignment="1">
      <alignment horizontal="distributed" vertical="center"/>
    </xf>
    <xf numFmtId="0" fontId="6" fillId="0" borderId="19" xfId="11" applyFont="1" applyBorder="1" applyAlignment="1">
      <alignment horizontal="distributed" vertical="center"/>
    </xf>
    <xf numFmtId="0" fontId="12" fillId="0" borderId="46" xfId="11" applyFont="1" applyBorder="1" applyAlignment="1"/>
    <xf numFmtId="0" fontId="7" fillId="0" borderId="47" xfId="11" applyFont="1" applyBorder="1" applyAlignment="1">
      <alignment vertical="top" textRotation="255"/>
    </xf>
    <xf numFmtId="0" fontId="12" fillId="0" borderId="0" xfId="11" applyFont="1" applyAlignment="1">
      <alignment horizontal="right" vertical="center"/>
    </xf>
    <xf numFmtId="0" fontId="12" fillId="0" borderId="36" xfId="11" applyFont="1" applyBorder="1" applyAlignment="1">
      <alignment horizontal="right" vertical="center"/>
    </xf>
    <xf numFmtId="2" fontId="12" fillId="0" borderId="0" xfId="11" applyNumberFormat="1" applyFont="1">
      <alignment vertical="center"/>
    </xf>
    <xf numFmtId="0" fontId="20" fillId="0" borderId="15" xfId="11" applyFont="1" applyBorder="1">
      <alignment vertical="center"/>
    </xf>
    <xf numFmtId="2" fontId="12" fillId="0" borderId="15" xfId="11" applyNumberFormat="1" applyFont="1" applyBorder="1">
      <alignment vertical="center"/>
    </xf>
    <xf numFmtId="2" fontId="12" fillId="0" borderId="28" xfId="11" applyNumberFormat="1" applyFont="1" applyBorder="1">
      <alignment vertical="center"/>
    </xf>
    <xf numFmtId="0" fontId="12" fillId="0" borderId="0" xfId="11" applyFont="1" applyAlignment="1">
      <alignment horizontal="distributed" vertical="center"/>
    </xf>
    <xf numFmtId="0" fontId="23" fillId="0" borderId="6" xfId="11" applyFont="1" applyBorder="1" applyProtection="1">
      <alignment vertical="center"/>
      <protection locked="0"/>
    </xf>
    <xf numFmtId="0" fontId="23" fillId="0" borderId="23" xfId="11" applyFont="1" applyBorder="1" applyProtection="1">
      <alignment vertical="center"/>
      <protection locked="0"/>
    </xf>
    <xf numFmtId="0" fontId="31" fillId="0" borderId="28" xfId="11" applyFont="1" applyBorder="1" applyAlignment="1">
      <alignment horizontal="left" vertical="center"/>
    </xf>
    <xf numFmtId="0" fontId="24" fillId="0" borderId="28" xfId="11" applyFont="1" applyBorder="1" applyAlignment="1">
      <alignment horizontal="center" vertical="center"/>
    </xf>
    <xf numFmtId="0" fontId="24" fillId="0" borderId="11" xfId="11" applyFont="1" applyBorder="1" applyAlignment="1">
      <alignment horizontal="right" vertical="center"/>
    </xf>
    <xf numFmtId="0" fontId="12" fillId="0" borderId="50" xfId="11" applyFont="1" applyBorder="1" applyAlignment="1">
      <alignment horizontal="right" vertical="center"/>
    </xf>
    <xf numFmtId="0" fontId="24" fillId="0" borderId="0" xfId="11" applyFont="1" applyAlignment="1">
      <alignment horizontal="right" vertical="center"/>
    </xf>
    <xf numFmtId="0" fontId="12" fillId="0" borderId="0" xfId="11" applyFont="1" applyAlignment="1" applyProtection="1">
      <alignment horizontal="center" vertical="center" shrinkToFit="1"/>
      <protection locked="0"/>
    </xf>
    <xf numFmtId="0" fontId="12" fillId="0" borderId="19" xfId="11" applyFont="1" applyBorder="1" applyAlignment="1" applyProtection="1">
      <alignment horizontal="center" vertical="center" shrinkToFit="1"/>
      <protection locked="0"/>
    </xf>
    <xf numFmtId="0" fontId="12" fillId="0" borderId="45" xfId="11" applyFont="1" applyBorder="1" applyAlignment="1">
      <alignment horizontal="center" vertical="center"/>
    </xf>
    <xf numFmtId="0" fontId="12" fillId="0" borderId="47" xfId="11" applyFont="1" applyBorder="1" applyAlignment="1">
      <alignment vertical="top" textRotation="255"/>
    </xf>
    <xf numFmtId="0" fontId="12" fillId="0" borderId="39" xfId="11" applyFont="1" applyBorder="1">
      <alignment vertical="center"/>
    </xf>
    <xf numFmtId="0" fontId="4" fillId="13" borderId="59" xfId="12" applyFont="1" applyFill="1" applyBorder="1" applyAlignment="1" applyProtection="1">
      <alignment horizontal="center" vertical="center"/>
      <protection locked="0"/>
    </xf>
    <xf numFmtId="0" fontId="12" fillId="0" borderId="60" xfId="11" applyFont="1" applyBorder="1">
      <alignment vertical="center"/>
    </xf>
    <xf numFmtId="0" fontId="12" fillId="0" borderId="60" xfId="11" applyFont="1" applyBorder="1" applyAlignment="1">
      <alignment horizontal="right" vertical="center"/>
    </xf>
    <xf numFmtId="0" fontId="12" fillId="0" borderId="61" xfId="11" applyFont="1" applyBorder="1" applyAlignment="1">
      <alignment horizontal="center" vertical="center"/>
    </xf>
    <xf numFmtId="0" fontId="20" fillId="0" borderId="1" xfId="11" applyFont="1" applyBorder="1" applyAlignment="1">
      <alignment horizontal="right" vertical="center"/>
    </xf>
    <xf numFmtId="0" fontId="20" fillId="0" borderId="33" xfId="11" applyFont="1" applyBorder="1" applyAlignment="1">
      <alignment horizontal="left" vertical="center"/>
    </xf>
    <xf numFmtId="0" fontId="19" fillId="0" borderId="6" xfId="11" applyFont="1" applyBorder="1">
      <alignment vertical="center"/>
    </xf>
    <xf numFmtId="0" fontId="19" fillId="0" borderId="0" xfId="11" applyFont="1">
      <alignment vertical="center"/>
    </xf>
    <xf numFmtId="0" fontId="19" fillId="0" borderId="15" xfId="11" applyFont="1" applyBorder="1">
      <alignment vertical="center"/>
    </xf>
    <xf numFmtId="56" fontId="12" fillId="0" borderId="0" xfId="11" applyNumberFormat="1" applyFont="1">
      <alignment vertical="center"/>
    </xf>
    <xf numFmtId="56" fontId="12" fillId="0" borderId="19" xfId="11" applyNumberFormat="1" applyFont="1" applyBorder="1">
      <alignment vertical="center"/>
    </xf>
    <xf numFmtId="0" fontId="19" fillId="0" borderId="28" xfId="11" applyFont="1" applyBorder="1">
      <alignment vertical="center"/>
    </xf>
    <xf numFmtId="0" fontId="19" fillId="0" borderId="23" xfId="11" applyFont="1" applyBorder="1">
      <alignment vertical="center"/>
    </xf>
    <xf numFmtId="0" fontId="12" fillId="0" borderId="33" xfId="11" applyFont="1" applyBorder="1" applyAlignment="1">
      <alignment horizontal="right" vertical="center"/>
    </xf>
    <xf numFmtId="0" fontId="28" fillId="0" borderId="22" xfId="11" applyFont="1" applyBorder="1">
      <alignment vertical="center"/>
    </xf>
    <xf numFmtId="0" fontId="28" fillId="0" borderId="34" xfId="11" applyFont="1" applyBorder="1">
      <alignment vertical="center"/>
    </xf>
    <xf numFmtId="0" fontId="28" fillId="0" borderId="39" xfId="11" applyFont="1" applyBorder="1">
      <alignment vertical="center"/>
    </xf>
    <xf numFmtId="0" fontId="12" fillId="0" borderId="38" xfId="11" applyFont="1" applyBorder="1" applyAlignment="1">
      <alignment horizontal="left" vertical="center"/>
    </xf>
    <xf numFmtId="0" fontId="12" fillId="0" borderId="35" xfId="11" applyFont="1" applyBorder="1" applyAlignment="1">
      <alignment horizontal="left" vertical="center"/>
    </xf>
    <xf numFmtId="0" fontId="4" fillId="13" borderId="38" xfId="12" applyFont="1" applyFill="1" applyBorder="1" applyAlignment="1" applyProtection="1">
      <alignment horizontal="center" vertical="center"/>
      <protection locked="0"/>
    </xf>
    <xf numFmtId="0" fontId="19" fillId="0" borderId="38" xfId="11" applyFont="1" applyBorder="1">
      <alignment vertical="center"/>
    </xf>
    <xf numFmtId="0" fontId="28" fillId="0" borderId="43" xfId="11" applyFont="1" applyBorder="1">
      <alignment vertical="center"/>
    </xf>
    <xf numFmtId="0" fontId="33" fillId="0" borderId="0" xfId="11" applyFont="1">
      <alignment vertical="center"/>
    </xf>
    <xf numFmtId="0" fontId="12" fillId="0" borderId="33" xfId="11" applyFont="1" applyBorder="1">
      <alignment vertical="center"/>
    </xf>
    <xf numFmtId="0" fontId="24" fillId="0" borderId="25" xfId="11" applyFont="1" applyBorder="1">
      <alignment vertical="center"/>
    </xf>
    <xf numFmtId="0" fontId="4" fillId="13" borderId="25" xfId="12" applyFont="1" applyFill="1" applyBorder="1" applyAlignment="1" applyProtection="1">
      <alignment horizontal="center" vertical="center"/>
      <protection locked="0"/>
    </xf>
    <xf numFmtId="0" fontId="24" fillId="0" borderId="26" xfId="11" applyFont="1" applyBorder="1">
      <alignment vertical="center"/>
    </xf>
    <xf numFmtId="0" fontId="12" fillId="0" borderId="60" xfId="11" applyFont="1" applyBorder="1" applyAlignment="1">
      <alignment horizontal="left" vertical="center"/>
    </xf>
    <xf numFmtId="0" fontId="24" fillId="0" borderId="60" xfId="11" applyFont="1" applyBorder="1">
      <alignment vertical="center"/>
    </xf>
    <xf numFmtId="0" fontId="4" fillId="13" borderId="60" xfId="12" applyFont="1" applyFill="1" applyBorder="1" applyAlignment="1" applyProtection="1">
      <alignment horizontal="center" vertical="center"/>
      <protection locked="0"/>
    </xf>
    <xf numFmtId="0" fontId="24" fillId="0" borderId="62" xfId="11" applyFont="1" applyBorder="1">
      <alignment vertical="center"/>
    </xf>
    <xf numFmtId="0" fontId="0" fillId="0" borderId="0" xfId="11" applyFont="1" applyProtection="1">
      <alignment vertical="center"/>
      <protection locked="0"/>
    </xf>
    <xf numFmtId="0" fontId="7" fillId="0" borderId="63" xfId="11" applyFont="1" applyBorder="1">
      <alignment vertical="center"/>
    </xf>
    <xf numFmtId="0" fontId="7" fillId="0" borderId="27" xfId="11" applyFont="1" applyBorder="1">
      <alignment vertical="center"/>
    </xf>
    <xf numFmtId="0" fontId="7" fillId="0" borderId="10" xfId="11" applyFont="1" applyBorder="1">
      <alignment vertical="center"/>
    </xf>
    <xf numFmtId="0" fontId="4" fillId="16" borderId="7" xfId="12" applyFont="1" applyFill="1" applyBorder="1" applyAlignment="1">
      <alignment horizontal="center" vertical="center"/>
    </xf>
    <xf numFmtId="0" fontId="4" fillId="16" borderId="0" xfId="12" applyFont="1" applyFill="1" applyAlignment="1">
      <alignment horizontal="center" vertical="center"/>
    </xf>
    <xf numFmtId="0" fontId="4" fillId="16" borderId="23" xfId="12" applyFont="1" applyFill="1" applyBorder="1" applyAlignment="1">
      <alignment horizontal="center" vertical="center"/>
    </xf>
    <xf numFmtId="0" fontId="4" fillId="16" borderId="6" xfId="12" applyFont="1" applyFill="1" applyBorder="1" applyAlignment="1">
      <alignment horizontal="center" vertical="center"/>
    </xf>
    <xf numFmtId="0" fontId="15" fillId="0" borderId="0" xfId="11" applyFont="1">
      <alignment vertical="center"/>
    </xf>
    <xf numFmtId="0" fontId="4" fillId="16" borderId="28" xfId="12" applyFont="1" applyFill="1" applyBorder="1" applyAlignment="1">
      <alignment horizontal="center" vertical="center"/>
    </xf>
    <xf numFmtId="0" fontId="4" fillId="16" borderId="30" xfId="12" applyFont="1" applyFill="1" applyBorder="1" applyAlignment="1">
      <alignment horizontal="center" vertical="center"/>
    </xf>
    <xf numFmtId="0" fontId="4" fillId="16" borderId="11" xfId="12" applyFont="1" applyFill="1" applyBorder="1" applyAlignment="1">
      <alignment horizontal="center" vertical="center"/>
    </xf>
    <xf numFmtId="0" fontId="18" fillId="0" borderId="1" xfId="11" applyFont="1" applyBorder="1" applyAlignment="1">
      <alignment horizontal="center" vertical="center"/>
    </xf>
    <xf numFmtId="0" fontId="20" fillId="0" borderId="6" xfId="11" applyFont="1" applyBorder="1" applyAlignment="1">
      <alignment horizontal="center" vertical="center"/>
    </xf>
    <xf numFmtId="0" fontId="4" fillId="16" borderId="3" xfId="12" applyFont="1" applyFill="1" applyBorder="1" applyAlignment="1">
      <alignment horizontal="center" vertical="center"/>
    </xf>
    <xf numFmtId="0" fontId="20" fillId="0" borderId="33" xfId="11" applyFont="1" applyBorder="1" applyAlignment="1">
      <alignment horizontal="center" vertical="center"/>
    </xf>
    <xf numFmtId="0" fontId="24" fillId="0" borderId="1" xfId="11" applyFont="1" applyBorder="1">
      <alignment vertical="center"/>
    </xf>
    <xf numFmtId="0" fontId="24" fillId="0" borderId="64" xfId="11" applyFont="1" applyBorder="1">
      <alignment vertical="center"/>
    </xf>
    <xf numFmtId="0" fontId="0" fillId="0" borderId="0" xfId="11" applyFont="1" applyAlignment="1">
      <alignment horizontal="distributed" vertical="center" shrinkToFit="1"/>
    </xf>
    <xf numFmtId="0" fontId="0" fillId="0" borderId="19" xfId="11" applyFont="1" applyBorder="1" applyAlignment="1">
      <alignment horizontal="distributed" vertical="center" shrinkToFit="1"/>
    </xf>
    <xf numFmtId="0" fontId="28" fillId="0" borderId="11" xfId="11" applyFont="1" applyBorder="1">
      <alignment vertical="center"/>
    </xf>
    <xf numFmtId="0" fontId="20" fillId="0" borderId="23" xfId="11" applyFont="1" applyBorder="1" applyAlignment="1">
      <alignment horizontal="left" vertical="center"/>
    </xf>
    <xf numFmtId="0" fontId="20" fillId="0" borderId="23" xfId="11" applyFont="1" applyBorder="1" applyAlignment="1">
      <alignment horizontal="center" vertical="center"/>
    </xf>
    <xf numFmtId="0" fontId="20" fillId="0" borderId="5" xfId="11" applyFont="1" applyBorder="1" applyAlignment="1">
      <alignment horizontal="center" vertical="center"/>
    </xf>
    <xf numFmtId="0" fontId="20" fillId="0" borderId="19" xfId="11" applyFont="1" applyBorder="1" applyAlignment="1">
      <alignment horizontal="center" vertical="center"/>
    </xf>
    <xf numFmtId="0" fontId="20" fillId="0" borderId="0" xfId="11" applyFont="1" applyAlignment="1">
      <alignment horizontal="left" vertical="center"/>
    </xf>
    <xf numFmtId="0" fontId="4" fillId="16" borderId="17" xfId="12" applyFont="1" applyFill="1" applyBorder="1" applyAlignment="1">
      <alignment horizontal="center" vertical="center"/>
    </xf>
    <xf numFmtId="0" fontId="14" fillId="0" borderId="36" xfId="11" applyFont="1" applyBorder="1" applyAlignment="1">
      <alignment vertical="center" wrapText="1"/>
    </xf>
    <xf numFmtId="0" fontId="16" fillId="0" borderId="6" xfId="11" applyFont="1" applyBorder="1">
      <alignment vertical="center"/>
    </xf>
    <xf numFmtId="0" fontId="17" fillId="0" borderId="33" xfId="11" applyFont="1" applyBorder="1">
      <alignment vertical="center"/>
    </xf>
    <xf numFmtId="0" fontId="14" fillId="0" borderId="0" xfId="11" applyFont="1" applyAlignment="1">
      <alignment vertical="center" wrapText="1"/>
    </xf>
    <xf numFmtId="0" fontId="16" fillId="0" borderId="23" xfId="11" applyFont="1" applyBorder="1">
      <alignment vertical="center"/>
    </xf>
    <xf numFmtId="0" fontId="16" fillId="0" borderId="5" xfId="11" applyFont="1" applyBorder="1">
      <alignment vertical="center"/>
    </xf>
    <xf numFmtId="0" fontId="12" fillId="0" borderId="23" xfId="11" applyFont="1" applyBorder="1" applyAlignment="1">
      <alignment vertical="top"/>
    </xf>
    <xf numFmtId="0" fontId="12" fillId="0" borderId="5" xfId="11" applyFont="1" applyBorder="1" applyAlignment="1">
      <alignment vertical="top"/>
    </xf>
    <xf numFmtId="0" fontId="22" fillId="0" borderId="23" xfId="11" applyFont="1" applyBorder="1">
      <alignment vertical="center"/>
    </xf>
    <xf numFmtId="0" fontId="4" fillId="16" borderId="1" xfId="12" applyFont="1" applyFill="1" applyBorder="1" applyAlignment="1">
      <alignment horizontal="center" vertical="center"/>
    </xf>
    <xf numFmtId="0" fontId="12" fillId="0" borderId="38" xfId="11" applyFont="1" applyBorder="1" applyAlignment="1">
      <alignment vertical="top"/>
    </xf>
    <xf numFmtId="0" fontId="12" fillId="0" borderId="35" xfId="11" applyFont="1" applyBorder="1" applyAlignment="1">
      <alignment vertical="top"/>
    </xf>
    <xf numFmtId="0" fontId="16" fillId="0" borderId="34" xfId="11" applyFont="1" applyBorder="1">
      <alignment vertical="center"/>
    </xf>
    <xf numFmtId="0" fontId="16" fillId="0" borderId="38" xfId="11" applyFont="1" applyBorder="1">
      <alignment vertical="center"/>
    </xf>
    <xf numFmtId="0" fontId="22" fillId="0" borderId="38" xfId="11" applyFont="1" applyBorder="1">
      <alignment vertical="center"/>
    </xf>
    <xf numFmtId="0" fontId="12" fillId="0" borderId="38" xfId="11" applyFont="1" applyBorder="1" applyAlignment="1">
      <alignment vertical="center" shrinkToFit="1"/>
    </xf>
    <xf numFmtId="0" fontId="17" fillId="0" borderId="38" xfId="11" applyFont="1" applyBorder="1">
      <alignment vertical="center"/>
    </xf>
    <xf numFmtId="0" fontId="4" fillId="16" borderId="32" xfId="12" applyFont="1" applyFill="1" applyBorder="1" applyAlignment="1">
      <alignment horizontal="center" vertical="center"/>
    </xf>
    <xf numFmtId="0" fontId="4" fillId="16" borderId="24" xfId="12" applyFont="1" applyFill="1" applyBorder="1" applyAlignment="1">
      <alignment horizontal="center" vertical="center"/>
    </xf>
    <xf numFmtId="0" fontId="12" fillId="0" borderId="23" xfId="11" applyFont="1" applyBorder="1" applyAlignment="1">
      <alignment vertical="center" shrinkToFit="1"/>
    </xf>
    <xf numFmtId="0" fontId="12" fillId="0" borderId="0" xfId="11" applyFont="1" applyAlignment="1">
      <alignment vertical="center" shrinkToFit="1"/>
    </xf>
    <xf numFmtId="0" fontId="12" fillId="0" borderId="6" xfId="11" applyFont="1" applyBorder="1" applyAlignment="1">
      <alignment horizontal="left" vertical="center"/>
    </xf>
    <xf numFmtId="0" fontId="12" fillId="0" borderId="0" xfId="11" applyFont="1" applyAlignment="1">
      <alignment horizontal="left" vertical="center"/>
    </xf>
    <xf numFmtId="0" fontId="12" fillId="0" borderId="6" xfId="11" applyFont="1" applyBorder="1" applyAlignment="1">
      <alignment horizontal="center" vertical="center"/>
    </xf>
    <xf numFmtId="0" fontId="12" fillId="0" borderId="33" xfId="11" applyFont="1" applyBorder="1" applyAlignment="1">
      <alignment horizontal="center" vertical="center"/>
    </xf>
    <xf numFmtId="0" fontId="12" fillId="0" borderId="22" xfId="11" applyFont="1" applyBorder="1" applyAlignment="1">
      <alignment vertical="center" shrinkToFit="1"/>
    </xf>
    <xf numFmtId="0" fontId="12" fillId="0" borderId="7" xfId="11" applyFont="1" applyBorder="1" applyAlignment="1">
      <alignment horizontal="center" vertical="center"/>
    </xf>
    <xf numFmtId="0" fontId="12" fillId="0" borderId="0" xfId="11" applyFont="1" applyAlignment="1">
      <alignment horizontal="center" vertical="center"/>
    </xf>
    <xf numFmtId="0" fontId="12" fillId="0" borderId="19" xfId="11" applyFont="1" applyBorder="1" applyAlignment="1">
      <alignment horizontal="center" vertical="center"/>
    </xf>
    <xf numFmtId="0" fontId="12" fillId="0" borderId="7" xfId="11" applyFont="1" applyBorder="1" applyAlignment="1">
      <alignment horizontal="distributed" vertical="center"/>
    </xf>
    <xf numFmtId="0" fontId="12" fillId="0" borderId="19" xfId="11" applyFont="1" applyBorder="1" applyAlignment="1">
      <alignment horizontal="distributed" vertical="center"/>
    </xf>
    <xf numFmtId="0" fontId="12" fillId="0" borderId="38" xfId="11" applyFont="1" applyBorder="1" applyAlignment="1">
      <alignment horizontal="distributed" vertical="center"/>
    </xf>
    <xf numFmtId="0" fontId="12" fillId="0" borderId="35" xfId="11" applyFont="1" applyBorder="1" applyAlignment="1">
      <alignment horizontal="distributed" vertical="center"/>
    </xf>
    <xf numFmtId="0" fontId="12" fillId="0" borderId="23" xfId="11" applyFont="1" applyBorder="1" applyAlignment="1">
      <alignment horizontal="distributed" vertical="center"/>
    </xf>
    <xf numFmtId="0" fontId="12" fillId="0" borderId="5" xfId="11" applyFont="1" applyBorder="1" applyAlignment="1">
      <alignment horizontal="distributed" vertical="center"/>
    </xf>
    <xf numFmtId="0" fontId="12" fillId="0" borderId="31" xfId="11" applyFont="1" applyBorder="1" applyAlignment="1">
      <alignment horizontal="distributed" vertical="center"/>
    </xf>
    <xf numFmtId="0" fontId="12" fillId="0" borderId="28" xfId="11" applyFont="1" applyBorder="1" applyAlignment="1">
      <alignment horizontal="distributed" vertical="center"/>
    </xf>
    <xf numFmtId="0" fontId="12" fillId="0" borderId="29" xfId="11" applyFont="1" applyBorder="1" applyAlignment="1">
      <alignment horizontal="distributed" vertical="center"/>
    </xf>
    <xf numFmtId="0" fontId="12" fillId="0" borderId="6" xfId="11" applyFont="1" applyBorder="1" applyAlignment="1">
      <alignment horizontal="distributed" vertical="center"/>
    </xf>
    <xf numFmtId="0" fontId="0" fillId="0" borderId="0" xfId="11" applyFont="1" applyAlignment="1">
      <alignment horizontal="distributed" vertical="center"/>
    </xf>
    <xf numFmtId="0" fontId="0" fillId="0" borderId="19" xfId="11" applyFont="1" applyBorder="1" applyAlignment="1">
      <alignment horizontal="distributed" vertical="center"/>
    </xf>
    <xf numFmtId="0" fontId="12" fillId="0" borderId="11" xfId="11" applyFont="1" applyBorder="1" applyAlignment="1">
      <alignment horizontal="distributed" vertical="center"/>
    </xf>
    <xf numFmtId="0" fontId="12" fillId="0" borderId="17" xfId="11" applyFont="1" applyBorder="1" applyAlignment="1">
      <alignment horizontal="center" vertical="center"/>
    </xf>
    <xf numFmtId="0" fontId="12" fillId="0" borderId="37" xfId="11" applyFont="1" applyBorder="1" applyAlignment="1">
      <alignment horizontal="center" vertical="center"/>
    </xf>
    <xf numFmtId="0" fontId="12" fillId="0" borderId="7" xfId="11" applyFont="1" applyBorder="1" applyAlignment="1">
      <alignment horizontal="right" vertical="center"/>
    </xf>
    <xf numFmtId="0" fontId="23" fillId="0" borderId="0" xfId="11" applyFont="1" applyAlignment="1">
      <alignment horizontal="center" vertical="center"/>
    </xf>
    <xf numFmtId="0" fontId="12" fillId="0" borderId="53" xfId="11" applyFont="1" applyBorder="1" applyAlignment="1">
      <alignment horizontal="distributed" vertical="center"/>
    </xf>
    <xf numFmtId="0" fontId="0" fillId="0" borderId="23" xfId="11" applyFont="1" applyBorder="1" applyAlignment="1">
      <alignment horizontal="distributed" vertical="center"/>
    </xf>
    <xf numFmtId="0" fontId="0" fillId="0" borderId="5" xfId="11" applyFont="1" applyBorder="1" applyAlignment="1">
      <alignment horizontal="distributed" vertical="center"/>
    </xf>
    <xf numFmtId="0" fontId="12" fillId="0" borderId="0" xfId="11" applyFont="1" applyAlignment="1">
      <alignment horizontal="distributed" vertical="center" wrapText="1"/>
    </xf>
    <xf numFmtId="0" fontId="12" fillId="0" borderId="19" xfId="11" applyFont="1" applyBorder="1" applyAlignment="1">
      <alignment horizontal="distributed" vertical="center" wrapText="1"/>
    </xf>
    <xf numFmtId="0" fontId="12" fillId="0" borderId="0" xfId="11" applyFont="1" applyAlignment="1" applyProtection="1">
      <alignment vertical="center" shrinkToFit="1"/>
      <protection locked="0"/>
    </xf>
    <xf numFmtId="0" fontId="12" fillId="0" borderId="19" xfId="11" applyFont="1" applyBorder="1" applyAlignment="1" applyProtection="1">
      <alignment vertical="center" shrinkToFit="1"/>
      <protection locked="0"/>
    </xf>
    <xf numFmtId="0" fontId="12" fillId="0" borderId="7" xfId="11" applyFont="1" applyBorder="1" applyAlignment="1">
      <alignment horizontal="distributed" vertical="center" shrinkToFit="1"/>
    </xf>
    <xf numFmtId="0" fontId="12" fillId="0" borderId="0" xfId="11" applyFont="1" applyAlignment="1">
      <alignment horizontal="distributed" vertical="center" shrinkToFit="1"/>
    </xf>
    <xf numFmtId="0" fontId="12" fillId="0" borderId="7" xfId="11" applyFont="1" applyBorder="1" applyAlignment="1">
      <alignment horizontal="left" vertical="center"/>
    </xf>
    <xf numFmtId="0" fontId="12" fillId="0" borderId="19" xfId="11" applyFont="1" applyBorder="1" applyAlignment="1">
      <alignment horizontal="left" vertical="center"/>
    </xf>
    <xf numFmtId="0" fontId="12" fillId="0" borderId="7" xfId="11" applyFont="1" applyBorder="1" applyAlignment="1">
      <alignment horizontal="distributed" vertical="center" wrapText="1"/>
    </xf>
    <xf numFmtId="0" fontId="23" fillId="0" borderId="28" xfId="11" applyFont="1" applyBorder="1" applyAlignment="1" applyProtection="1">
      <alignment horizontal="center" vertical="center"/>
      <protection locked="0"/>
    </xf>
    <xf numFmtId="0" fontId="23" fillId="0" borderId="0" xfId="11" applyFont="1" applyAlignment="1" applyProtection="1">
      <alignment horizontal="center" vertical="center"/>
      <protection locked="0"/>
    </xf>
    <xf numFmtId="0" fontId="16" fillId="0" borderId="0" xfId="11" applyFont="1" applyAlignment="1">
      <alignment horizontal="distributed" vertical="center"/>
    </xf>
    <xf numFmtId="0" fontId="16" fillId="0" borderId="19" xfId="11" applyFont="1" applyBorder="1" applyAlignment="1">
      <alignment horizontal="distributed" vertical="center"/>
    </xf>
    <xf numFmtId="49" fontId="12" fillId="0" borderId="1" xfId="11" applyNumberFormat="1" applyFont="1" applyBorder="1">
      <alignment vertical="center"/>
    </xf>
    <xf numFmtId="0" fontId="16" fillId="0" borderId="0" xfId="11" applyFont="1" applyAlignment="1">
      <alignment horizontal="center" vertical="center"/>
    </xf>
    <xf numFmtId="0" fontId="16" fillId="0" borderId="19" xfId="11" applyFont="1" applyBorder="1" applyAlignment="1">
      <alignment horizontal="center" vertical="center"/>
    </xf>
    <xf numFmtId="0" fontId="7" fillId="0" borderId="65" xfId="11" applyFont="1" applyBorder="1">
      <alignment vertical="center"/>
    </xf>
    <xf numFmtId="0" fontId="7" fillId="0" borderId="41" xfId="11" applyFont="1" applyBorder="1">
      <alignment vertical="center"/>
    </xf>
    <xf numFmtId="0" fontId="7" fillId="0" borderId="42" xfId="11" applyFont="1" applyBorder="1">
      <alignment vertical="center"/>
    </xf>
    <xf numFmtId="0" fontId="7" fillId="0" borderId="66" xfId="11" applyFont="1" applyBorder="1">
      <alignment vertical="center"/>
    </xf>
    <xf numFmtId="0" fontId="7" fillId="0" borderId="67" xfId="11" applyFont="1" applyBorder="1">
      <alignment vertical="center"/>
    </xf>
    <xf numFmtId="0" fontId="7" fillId="0" borderId="68" xfId="11" applyFont="1" applyBorder="1">
      <alignment vertical="center"/>
    </xf>
    <xf numFmtId="0" fontId="12" fillId="0" borderId="19" xfId="11" applyFont="1" applyBorder="1" applyAlignment="1">
      <alignment vertical="center" shrinkToFit="1"/>
    </xf>
    <xf numFmtId="0" fontId="20" fillId="0" borderId="6" xfId="11" applyFont="1" applyBorder="1" applyAlignment="1">
      <alignment horizontal="left" vertical="center"/>
    </xf>
    <xf numFmtId="0" fontId="0" fillId="0" borderId="11" xfId="11" applyFont="1" applyBorder="1" applyAlignment="1">
      <alignment vertical="top" wrapText="1"/>
    </xf>
    <xf numFmtId="0" fontId="0" fillId="0" borderId="23" xfId="11" applyFont="1" applyBorder="1" applyAlignment="1">
      <alignment vertical="top" wrapText="1"/>
    </xf>
    <xf numFmtId="0" fontId="0" fillId="0" borderId="5" xfId="11" applyFont="1" applyBorder="1" applyAlignment="1">
      <alignment vertical="top" wrapText="1"/>
    </xf>
    <xf numFmtId="0" fontId="12" fillId="0" borderId="23" xfId="11" applyFont="1" applyBorder="1" applyAlignment="1"/>
    <xf numFmtId="0" fontId="16" fillId="0" borderId="53" xfId="11" applyFont="1" applyBorder="1">
      <alignment vertical="center"/>
    </xf>
    <xf numFmtId="0" fontId="12" fillId="0" borderId="11" xfId="11" applyFont="1" applyBorder="1" applyAlignment="1">
      <alignment vertical="top"/>
    </xf>
    <xf numFmtId="0" fontId="12" fillId="0" borderId="15" xfId="13" applyFont="1" applyBorder="1">
      <alignment vertical="center"/>
    </xf>
    <xf numFmtId="0" fontId="12" fillId="0" borderId="15" xfId="13" applyFont="1" applyBorder="1" applyAlignment="1">
      <alignment horizontal="center" vertical="center"/>
    </xf>
    <xf numFmtId="0" fontId="12" fillId="0" borderId="16" xfId="13" applyFont="1" applyBorder="1">
      <alignment vertical="center"/>
    </xf>
    <xf numFmtId="0" fontId="25" fillId="0" borderId="31" xfId="13" applyFont="1" applyBorder="1" applyAlignment="1">
      <alignment horizontal="center" vertical="center"/>
    </xf>
    <xf numFmtId="0" fontId="12" fillId="0" borderId="28" xfId="13" applyFont="1" applyBorder="1">
      <alignment vertical="center"/>
    </xf>
    <xf numFmtId="0" fontId="12" fillId="0" borderId="28" xfId="13" applyFont="1" applyBorder="1" applyAlignment="1">
      <alignment horizontal="left" vertical="center"/>
    </xf>
    <xf numFmtId="0" fontId="12" fillId="0" borderId="28" xfId="13" applyFont="1" applyBorder="1" applyAlignment="1">
      <alignment horizontal="center" vertical="center"/>
    </xf>
    <xf numFmtId="0" fontId="12" fillId="0" borderId="29" xfId="13" applyFont="1" applyBorder="1" applyAlignment="1">
      <alignment horizontal="center" vertical="center"/>
    </xf>
    <xf numFmtId="0" fontId="12" fillId="0" borderId="15" xfId="13" applyFont="1" applyBorder="1" applyAlignment="1">
      <alignment horizontal="left" vertical="center"/>
    </xf>
    <xf numFmtId="0" fontId="12" fillId="0" borderId="45" xfId="13" applyFont="1" applyBorder="1">
      <alignment vertical="center"/>
    </xf>
    <xf numFmtId="0" fontId="12" fillId="0" borderId="45" xfId="13" applyFont="1" applyBorder="1" applyAlignment="1">
      <alignment horizontal="center" vertical="center"/>
    </xf>
    <xf numFmtId="0" fontId="12" fillId="0" borderId="45" xfId="13" applyFont="1" applyBorder="1" applyAlignment="1">
      <alignment horizontal="left" vertical="center"/>
    </xf>
    <xf numFmtId="0" fontId="12" fillId="0" borderId="25" xfId="13" applyFont="1" applyBorder="1" applyAlignment="1">
      <alignment horizontal="left" vertical="center"/>
    </xf>
    <xf numFmtId="0" fontId="12" fillId="0" borderId="25" xfId="13" applyFont="1" applyBorder="1">
      <alignment vertical="center"/>
    </xf>
    <xf numFmtId="0" fontId="12" fillId="0" borderId="25" xfId="13" applyFont="1" applyBorder="1" applyAlignment="1">
      <alignment horizontal="center" vertical="center"/>
    </xf>
    <xf numFmtId="0" fontId="19" fillId="0" borderId="0" xfId="11" applyFont="1" applyProtection="1">
      <alignment vertical="center"/>
      <protection locked="0"/>
    </xf>
    <xf numFmtId="0" fontId="12" fillId="0" borderId="1" xfId="11" applyFont="1" applyBorder="1">
      <alignment vertical="center"/>
    </xf>
    <xf numFmtId="0" fontId="24" fillId="0" borderId="57" xfId="11" applyFont="1" applyBorder="1">
      <alignment vertical="center"/>
    </xf>
    <xf numFmtId="0" fontId="20" fillId="0" borderId="30" xfId="11" applyFont="1" applyBorder="1">
      <alignment vertical="center"/>
    </xf>
    <xf numFmtId="0" fontId="12" fillId="0" borderId="15" xfId="11" applyFont="1" applyBorder="1" applyAlignment="1">
      <alignment horizontal="center" vertical="center" shrinkToFit="1"/>
    </xf>
    <xf numFmtId="49" fontId="12" fillId="0" borderId="7" xfId="11" applyNumberFormat="1" applyFont="1" applyBorder="1" applyAlignment="1"/>
    <xf numFmtId="0" fontId="12" fillId="0" borderId="19" xfId="11" applyFont="1" applyBorder="1" applyAlignment="1"/>
    <xf numFmtId="0" fontId="23" fillId="0" borderId="0" xfId="11" applyFont="1" applyProtection="1">
      <alignment vertical="center"/>
      <protection locked="0"/>
    </xf>
    <xf numFmtId="0" fontId="23" fillId="0" borderId="23" xfId="11" applyFont="1" applyBorder="1" applyAlignment="1" applyProtection="1">
      <alignment horizontal="center" vertical="center"/>
      <protection locked="0"/>
    </xf>
    <xf numFmtId="0" fontId="15" fillId="0" borderId="23" xfId="11" applyFont="1" applyBorder="1" applyProtection="1">
      <alignment vertical="center"/>
      <protection locked="0"/>
    </xf>
    <xf numFmtId="0" fontId="12" fillId="0" borderId="7" xfId="11" applyFont="1" applyBorder="1" applyAlignment="1">
      <alignment horizontal="distributed"/>
    </xf>
    <xf numFmtId="0" fontId="12" fillId="0" borderId="0" xfId="11" applyFont="1" applyAlignment="1">
      <alignment horizontal="distributed"/>
    </xf>
    <xf numFmtId="0" fontId="12" fillId="0" borderId="19" xfId="11" applyFont="1" applyBorder="1" applyAlignment="1">
      <alignment horizontal="distributed"/>
    </xf>
    <xf numFmtId="0" fontId="23" fillId="0" borderId="27" xfId="11" applyFont="1" applyBorder="1" applyProtection="1">
      <alignment vertical="center"/>
      <protection locked="0"/>
    </xf>
    <xf numFmtId="0" fontId="12" fillId="0" borderId="10" xfId="11" applyFont="1" applyBorder="1" applyAlignment="1">
      <alignment horizontal="center" vertical="center"/>
    </xf>
    <xf numFmtId="0" fontId="4" fillId="16" borderId="44" xfId="12" applyFont="1" applyFill="1" applyBorder="1" applyAlignment="1">
      <alignment horizontal="center" vertical="center"/>
    </xf>
    <xf numFmtId="0" fontId="4" fillId="16" borderId="31" xfId="12" applyFont="1" applyFill="1" applyBorder="1" applyAlignment="1">
      <alignment horizontal="center" vertical="center"/>
    </xf>
    <xf numFmtId="0" fontId="4" fillId="16" borderId="6" xfId="12" applyFont="1" applyFill="1" applyBorder="1" applyAlignment="1">
      <alignment horizontal="center" vertical="center" shrinkToFit="1"/>
    </xf>
    <xf numFmtId="0" fontId="4" fillId="16" borderId="0" xfId="12" applyFont="1" applyFill="1" applyAlignment="1">
      <alignment horizontal="center" vertical="center" shrinkToFit="1"/>
    </xf>
    <xf numFmtId="0" fontId="15" fillId="0" borderId="23" xfId="11" applyFont="1" applyBorder="1" applyAlignment="1">
      <alignment horizontal="center" vertical="center"/>
    </xf>
    <xf numFmtId="0" fontId="23" fillId="0" borderId="27" xfId="11" applyFont="1" applyBorder="1">
      <alignment vertical="center"/>
    </xf>
    <xf numFmtId="0" fontId="0" fillId="0" borderId="31" xfId="11" applyFont="1" applyBorder="1" applyAlignment="1">
      <alignment vertical="top" wrapText="1"/>
    </xf>
    <xf numFmtId="0" fontId="0" fillId="0" borderId="28" xfId="11" applyFont="1" applyBorder="1" applyAlignment="1">
      <alignment vertical="top" wrapText="1"/>
    </xf>
    <xf numFmtId="0" fontId="0" fillId="0" borderId="29" xfId="11" applyFont="1" applyBorder="1" applyAlignment="1">
      <alignment vertical="top" wrapText="1"/>
    </xf>
    <xf numFmtId="0" fontId="35" fillId="18" borderId="0" xfId="16" applyFont="1" applyFill="1"/>
    <xf numFmtId="0" fontId="35" fillId="0" borderId="0" xfId="16" applyFont="1"/>
    <xf numFmtId="0" fontId="35" fillId="18" borderId="0" xfId="16" applyFont="1" applyFill="1" applyAlignment="1">
      <alignment horizontal="right"/>
    </xf>
    <xf numFmtId="0" fontId="35" fillId="14" borderId="0" xfId="16" applyFont="1" applyFill="1"/>
    <xf numFmtId="0" fontId="35" fillId="19" borderId="0" xfId="16" applyFont="1" applyFill="1"/>
    <xf numFmtId="0" fontId="0" fillId="0" borderId="0" xfId="16" applyFont="1" applyProtection="1">
      <protection locked="0"/>
    </xf>
    <xf numFmtId="0" fontId="35" fillId="0" borderId="0" xfId="16" applyFont="1" applyAlignment="1">
      <alignment horizontal="right"/>
    </xf>
    <xf numFmtId="0" fontId="35" fillId="18" borderId="0" xfId="16" applyFont="1" applyFill="1" applyAlignment="1">
      <alignment horizontal="left"/>
    </xf>
    <xf numFmtId="0" fontId="35" fillId="14" borderId="0" xfId="16" applyFont="1" applyFill="1" applyAlignment="1">
      <alignment horizontal="left"/>
    </xf>
    <xf numFmtId="0" fontId="35" fillId="0" borderId="0" xfId="16" applyFont="1" applyAlignment="1">
      <alignment horizontal="left"/>
    </xf>
    <xf numFmtId="0" fontId="36" fillId="18" borderId="0" xfId="16" applyFont="1" applyFill="1"/>
    <xf numFmtId="0" fontId="35" fillId="18" borderId="1" xfId="16" applyFont="1" applyFill="1" applyBorder="1"/>
    <xf numFmtId="0" fontId="35" fillId="18" borderId="6" xfId="16" applyFont="1" applyFill="1" applyBorder="1"/>
    <xf numFmtId="0" fontId="35" fillId="14" borderId="6" xfId="16" applyFont="1" applyFill="1" applyBorder="1"/>
    <xf numFmtId="0" fontId="35" fillId="0" borderId="6" xfId="16" applyFont="1" applyBorder="1"/>
    <xf numFmtId="0" fontId="35" fillId="18" borderId="33" xfId="16" applyFont="1" applyFill="1" applyBorder="1"/>
    <xf numFmtId="0" fontId="35" fillId="18" borderId="7" xfId="16" applyFont="1" applyFill="1" applyBorder="1"/>
    <xf numFmtId="0" fontId="37" fillId="14" borderId="0" xfId="16" applyFont="1" applyFill="1" applyAlignment="1">
      <alignment horizontal="left" vertical="center"/>
    </xf>
    <xf numFmtId="0" fontId="37" fillId="0" borderId="0" xfId="16" applyFont="1" applyAlignment="1">
      <alignment horizontal="left" vertical="center"/>
    </xf>
    <xf numFmtId="0" fontId="37" fillId="18" borderId="1" xfId="16" applyFont="1" applyFill="1" applyBorder="1" applyAlignment="1">
      <alignment vertical="center"/>
    </xf>
    <xf numFmtId="0" fontId="37" fillId="18" borderId="6" xfId="16" applyFont="1" applyFill="1" applyBorder="1" applyAlignment="1">
      <alignment horizontal="center" vertical="center"/>
    </xf>
    <xf numFmtId="0" fontId="35" fillId="18" borderId="6" xfId="16" applyFont="1" applyFill="1" applyBorder="1" applyAlignment="1">
      <alignment vertical="center"/>
    </xf>
    <xf numFmtId="0" fontId="35" fillId="18" borderId="33" xfId="16" applyFont="1" applyFill="1" applyBorder="1" applyAlignment="1">
      <alignment vertical="center"/>
    </xf>
    <xf numFmtId="0" fontId="37" fillId="18" borderId="6" xfId="16" applyFont="1" applyFill="1" applyBorder="1" applyAlignment="1">
      <alignment horizontal="left" vertical="center"/>
    </xf>
    <xf numFmtId="0" fontId="37" fillId="18" borderId="50" xfId="16" applyFont="1" applyFill="1" applyBorder="1" applyAlignment="1">
      <alignment horizontal="left" vertical="center"/>
    </xf>
    <xf numFmtId="0" fontId="37" fillId="18" borderId="50" xfId="16" applyFont="1" applyFill="1" applyBorder="1" applyAlignment="1">
      <alignment horizontal="center" vertical="center"/>
    </xf>
    <xf numFmtId="0" fontId="35" fillId="18" borderId="51" xfId="16" applyFont="1" applyFill="1" applyBorder="1"/>
    <xf numFmtId="0" fontId="37" fillId="18" borderId="1" xfId="16" applyFont="1" applyFill="1" applyBorder="1" applyAlignment="1">
      <alignment horizontal="right" vertical="center"/>
    </xf>
    <xf numFmtId="0" fontId="35" fillId="18" borderId="50" xfId="16" applyFont="1" applyFill="1" applyBorder="1" applyAlignment="1">
      <alignment vertical="center"/>
    </xf>
    <xf numFmtId="0" fontId="35" fillId="18" borderId="19" xfId="16" applyFont="1" applyFill="1" applyBorder="1"/>
    <xf numFmtId="0" fontId="35" fillId="20" borderId="44" xfId="16" applyFont="1" applyFill="1" applyBorder="1"/>
    <xf numFmtId="0" fontId="35" fillId="20" borderId="72" xfId="16" applyFont="1" applyFill="1" applyBorder="1"/>
    <xf numFmtId="0" fontId="37" fillId="19" borderId="72" xfId="16" applyFont="1" applyFill="1" applyBorder="1" applyAlignment="1">
      <alignment vertical="center"/>
    </xf>
    <xf numFmtId="0" fontId="35" fillId="0" borderId="0" xfId="16" applyFont="1" applyAlignment="1">
      <alignment vertical="center"/>
    </xf>
    <xf numFmtId="0" fontId="37" fillId="0" borderId="0" xfId="16" applyFont="1" applyAlignment="1">
      <alignment horizontal="center" vertical="center"/>
    </xf>
    <xf numFmtId="0" fontId="37" fillId="18" borderId="0" xfId="16" applyFont="1" applyFill="1" applyAlignment="1">
      <alignment horizontal="left" vertical="center"/>
    </xf>
    <xf numFmtId="0" fontId="37" fillId="18" borderId="28" xfId="16" applyFont="1" applyFill="1" applyBorder="1" applyAlignment="1">
      <alignment horizontal="left" vertical="center"/>
    </xf>
    <xf numFmtId="0" fontId="35" fillId="18" borderId="28" xfId="16" applyFont="1" applyFill="1" applyBorder="1" applyAlignment="1">
      <alignment vertical="center"/>
    </xf>
    <xf numFmtId="0" fontId="35" fillId="18" borderId="28" xfId="16" applyFont="1" applyFill="1" applyBorder="1"/>
    <xf numFmtId="0" fontId="37" fillId="18" borderId="28" xfId="16" applyFont="1" applyFill="1" applyBorder="1" applyAlignment="1">
      <alignment horizontal="right" vertical="center"/>
    </xf>
    <xf numFmtId="0" fontId="37" fillId="18" borderId="7" xfId="16" applyFont="1" applyFill="1" applyBorder="1" applyAlignment="1">
      <alignment vertical="center"/>
    </xf>
    <xf numFmtId="0" fontId="35" fillId="18" borderId="0" xfId="16" applyFont="1" applyFill="1" applyAlignment="1">
      <alignment vertical="center"/>
    </xf>
    <xf numFmtId="0" fontId="35" fillId="18" borderId="73" xfId="16" applyFont="1" applyFill="1" applyBorder="1" applyAlignment="1">
      <alignment horizontal="center" vertical="center"/>
    </xf>
    <xf numFmtId="0" fontId="37" fillId="18" borderId="45" xfId="16" applyFont="1" applyFill="1" applyBorder="1" applyAlignment="1">
      <alignment horizontal="left" vertical="center"/>
    </xf>
    <xf numFmtId="0" fontId="37" fillId="18" borderId="56" xfId="16" applyFont="1" applyFill="1" applyBorder="1" applyAlignment="1">
      <alignment horizontal="center" vertical="center"/>
    </xf>
    <xf numFmtId="0" fontId="37" fillId="18" borderId="15" xfId="16" applyFont="1" applyFill="1" applyBorder="1" applyAlignment="1">
      <alignment horizontal="left" vertical="center"/>
    </xf>
    <xf numFmtId="0" fontId="37" fillId="18" borderId="0" xfId="16" applyFont="1" applyFill="1" applyAlignment="1">
      <alignment horizontal="right" vertical="center"/>
    </xf>
    <xf numFmtId="0" fontId="37" fillId="18" borderId="0" xfId="16" applyFont="1" applyFill="1" applyAlignment="1">
      <alignment horizontal="center" vertical="center"/>
    </xf>
    <xf numFmtId="0" fontId="37" fillId="18" borderId="0" xfId="16" applyFont="1" applyFill="1" applyAlignment="1">
      <alignment vertical="center"/>
    </xf>
    <xf numFmtId="0" fontId="35" fillId="20" borderId="74" xfId="16" applyFont="1" applyFill="1" applyBorder="1"/>
    <xf numFmtId="0" fontId="35" fillId="20" borderId="56" xfId="16" applyFont="1" applyFill="1" applyBorder="1"/>
    <xf numFmtId="0" fontId="37" fillId="19" borderId="75" xfId="16" applyFont="1" applyFill="1" applyBorder="1" applyAlignment="1">
      <alignment vertical="center"/>
    </xf>
    <xf numFmtId="0" fontId="35" fillId="19" borderId="4" xfId="16" applyFont="1" applyFill="1" applyBorder="1" applyAlignment="1">
      <alignment horizontal="left"/>
    </xf>
    <xf numFmtId="0" fontId="37" fillId="0" borderId="0" xfId="16" applyFont="1" applyAlignment="1">
      <alignment vertical="center"/>
    </xf>
    <xf numFmtId="0" fontId="35" fillId="0" borderId="0" xfId="16" applyFont="1" applyProtection="1">
      <protection locked="0"/>
    </xf>
    <xf numFmtId="0" fontId="35" fillId="0" borderId="0" xfId="16" applyFont="1" applyAlignment="1">
      <alignment horizontal="center" vertical="center"/>
    </xf>
    <xf numFmtId="0" fontId="37" fillId="0" borderId="0" xfId="16" applyFont="1" applyAlignment="1" applyProtection="1">
      <alignment vertical="center" shrinkToFit="1"/>
      <protection locked="0"/>
    </xf>
    <xf numFmtId="0" fontId="37" fillId="0" borderId="0" xfId="16" applyFont="1" applyAlignment="1" applyProtection="1">
      <alignment vertical="center"/>
      <protection locked="0"/>
    </xf>
    <xf numFmtId="0" fontId="37" fillId="0" borderId="0" xfId="16" applyFont="1" applyAlignment="1">
      <alignment horizontal="right" vertical="center"/>
    </xf>
    <xf numFmtId="0" fontId="35" fillId="18" borderId="45" xfId="16" applyFont="1" applyFill="1" applyBorder="1" applyAlignment="1">
      <alignment vertical="center"/>
    </xf>
    <xf numFmtId="0" fontId="35" fillId="18" borderId="45" xfId="16" applyFont="1" applyFill="1" applyBorder="1"/>
    <xf numFmtId="0" fontId="37" fillId="18" borderId="45" xfId="16" applyFont="1" applyFill="1" applyBorder="1" applyAlignment="1">
      <alignment horizontal="right" vertical="center"/>
    </xf>
    <xf numFmtId="0" fontId="35" fillId="18" borderId="7" xfId="16" applyFont="1" applyFill="1" applyBorder="1" applyAlignment="1">
      <alignment vertical="center"/>
    </xf>
    <xf numFmtId="0" fontId="35" fillId="8" borderId="73" xfId="16" applyFont="1" applyFill="1" applyBorder="1" applyAlignment="1">
      <alignment horizontal="center" vertical="center"/>
    </xf>
    <xf numFmtId="0" fontId="35" fillId="18" borderId="31" xfId="16" applyFont="1" applyFill="1" applyBorder="1" applyAlignment="1">
      <alignment vertical="center"/>
    </xf>
    <xf numFmtId="0" fontId="37" fillId="18" borderId="76" xfId="16" applyFont="1" applyFill="1" applyBorder="1" applyAlignment="1">
      <alignment horizontal="left" vertical="center"/>
    </xf>
    <xf numFmtId="0" fontId="37" fillId="18" borderId="28" xfId="16" applyFont="1" applyFill="1" applyBorder="1" applyAlignment="1">
      <alignment horizontal="center" vertical="center"/>
    </xf>
    <xf numFmtId="0" fontId="37" fillId="18" borderId="28" xfId="16" applyFont="1" applyFill="1" applyBorder="1" applyAlignment="1">
      <alignment vertical="center"/>
    </xf>
    <xf numFmtId="0" fontId="35" fillId="0" borderId="0" xfId="16" applyFont="1" applyAlignment="1">
      <alignment horizontal="center" vertical="center" shrinkToFit="1"/>
    </xf>
    <xf numFmtId="0" fontId="35" fillId="0" borderId="0" xfId="16" applyFont="1" applyAlignment="1" applyProtection="1">
      <alignment vertical="center"/>
      <protection locked="0"/>
    </xf>
    <xf numFmtId="0" fontId="37" fillId="18" borderId="7" xfId="16" applyFont="1" applyFill="1" applyBorder="1" applyAlignment="1">
      <alignment horizontal="right" vertical="center"/>
    </xf>
    <xf numFmtId="0" fontId="35" fillId="18" borderId="15" xfId="16" applyFont="1" applyFill="1" applyBorder="1" applyAlignment="1">
      <alignment vertical="center"/>
    </xf>
    <xf numFmtId="0" fontId="35" fillId="18" borderId="19" xfId="16" applyFont="1" applyFill="1" applyBorder="1" applyAlignment="1">
      <alignment vertical="center"/>
    </xf>
    <xf numFmtId="0" fontId="35" fillId="21" borderId="73" xfId="16" applyFont="1" applyFill="1" applyBorder="1" applyAlignment="1">
      <alignment horizontal="center" vertical="center"/>
    </xf>
    <xf numFmtId="0" fontId="39" fillId="18" borderId="29" xfId="16" applyFont="1" applyFill="1" applyBorder="1" applyAlignment="1">
      <alignment vertical="center"/>
    </xf>
    <xf numFmtId="0" fontId="35" fillId="18" borderId="11" xfId="16" applyFont="1" applyFill="1" applyBorder="1" applyAlignment="1">
      <alignment vertical="center"/>
    </xf>
    <xf numFmtId="0" fontId="37" fillId="18" borderId="23" xfId="16" applyFont="1" applyFill="1" applyBorder="1" applyAlignment="1">
      <alignment horizontal="left" vertical="center"/>
    </xf>
    <xf numFmtId="0" fontId="37" fillId="18" borderId="23" xfId="16" applyFont="1" applyFill="1" applyBorder="1" applyAlignment="1">
      <alignment horizontal="right" vertical="center"/>
    </xf>
    <xf numFmtId="0" fontId="37" fillId="18" borderId="23" xfId="16" applyFont="1" applyFill="1" applyBorder="1" applyAlignment="1">
      <alignment horizontal="center" vertical="center"/>
    </xf>
    <xf numFmtId="0" fontId="37" fillId="18" borderId="23" xfId="16" applyFont="1" applyFill="1" applyBorder="1" applyAlignment="1">
      <alignment vertical="center"/>
    </xf>
    <xf numFmtId="0" fontId="0" fillId="18" borderId="7" xfId="16" applyFont="1" applyFill="1" applyBorder="1"/>
    <xf numFmtId="0" fontId="0" fillId="18" borderId="0" xfId="16" applyFont="1" applyFill="1"/>
    <xf numFmtId="0" fontId="35" fillId="0" borderId="0" xfId="16" applyFont="1" applyAlignment="1">
      <alignment horizontal="left" vertical="center" shrinkToFit="1"/>
    </xf>
    <xf numFmtId="49" fontId="37" fillId="0" borderId="0" xfId="16" applyNumberFormat="1" applyFont="1" applyAlignment="1" applyProtection="1">
      <alignment vertical="center"/>
      <protection locked="0"/>
    </xf>
    <xf numFmtId="0" fontId="37" fillId="18" borderId="25" xfId="16" applyFont="1" applyFill="1" applyBorder="1" applyAlignment="1">
      <alignment horizontal="left" vertical="center"/>
    </xf>
    <xf numFmtId="0" fontId="35" fillId="18" borderId="25" xfId="16" applyFont="1" applyFill="1" applyBorder="1" applyAlignment="1">
      <alignment vertical="center"/>
    </xf>
    <xf numFmtId="0" fontId="35" fillId="18" borderId="25" xfId="16" applyFont="1" applyFill="1" applyBorder="1"/>
    <xf numFmtId="0" fontId="37" fillId="18" borderId="25" xfId="16" applyFont="1" applyFill="1" applyBorder="1" applyAlignment="1">
      <alignment horizontal="right" vertical="center"/>
    </xf>
    <xf numFmtId="0" fontId="37" fillId="18" borderId="7" xfId="16" applyFont="1" applyFill="1" applyBorder="1" applyAlignment="1">
      <alignment horizontal="center" vertical="center"/>
    </xf>
    <xf numFmtId="0" fontId="39" fillId="18" borderId="26" xfId="16" applyFont="1" applyFill="1" applyBorder="1" applyAlignment="1">
      <alignment vertical="center"/>
    </xf>
    <xf numFmtId="0" fontId="35" fillId="18" borderId="77" xfId="16" applyFont="1" applyFill="1" applyBorder="1"/>
    <xf numFmtId="0" fontId="37" fillId="0" borderId="0" xfId="16" applyFont="1" applyAlignment="1">
      <alignment horizontal="left" vertical="center" shrinkToFit="1"/>
    </xf>
    <xf numFmtId="0" fontId="35" fillId="0" borderId="0" xfId="16" applyFont="1" applyAlignment="1" applyProtection="1">
      <alignment vertical="center" wrapText="1" shrinkToFit="1"/>
      <protection locked="0"/>
    </xf>
    <xf numFmtId="0" fontId="40" fillId="18" borderId="0" xfId="16" applyFont="1" applyFill="1" applyAlignment="1">
      <alignment vertical="top"/>
    </xf>
    <xf numFmtId="0" fontId="40" fillId="14" borderId="0" xfId="16" applyFont="1" applyFill="1" applyAlignment="1">
      <alignment vertical="top"/>
    </xf>
    <xf numFmtId="0" fontId="40" fillId="0" borderId="0" xfId="16" applyFont="1" applyAlignment="1">
      <alignment vertical="top"/>
    </xf>
    <xf numFmtId="0" fontId="37" fillId="18" borderId="27" xfId="16" applyFont="1" applyFill="1" applyBorder="1" applyAlignment="1">
      <alignment horizontal="left" vertical="center"/>
    </xf>
    <xf numFmtId="0" fontId="35" fillId="18" borderId="27" xfId="16" applyFont="1" applyFill="1" applyBorder="1" applyAlignment="1">
      <alignment vertical="center"/>
    </xf>
    <xf numFmtId="0" fontId="35" fillId="18" borderId="27" xfId="16" applyFont="1" applyFill="1" applyBorder="1"/>
    <xf numFmtId="0" fontId="37" fillId="18" borderId="27" xfId="16" applyFont="1" applyFill="1" applyBorder="1" applyAlignment="1">
      <alignment horizontal="right" vertical="center"/>
    </xf>
    <xf numFmtId="0" fontId="35" fillId="20" borderId="78" xfId="16" applyFont="1" applyFill="1" applyBorder="1"/>
    <xf numFmtId="0" fontId="35" fillId="20" borderId="26" xfId="16" applyFont="1" applyFill="1" applyBorder="1"/>
    <xf numFmtId="0" fontId="37" fillId="19" borderId="79" xfId="16" applyFont="1" applyFill="1" applyBorder="1" applyAlignment="1">
      <alignment vertical="center"/>
    </xf>
    <xf numFmtId="0" fontId="35" fillId="18" borderId="23" xfId="16" applyFont="1" applyFill="1" applyBorder="1" applyAlignment="1">
      <alignment vertical="center"/>
    </xf>
    <xf numFmtId="0" fontId="35" fillId="18" borderId="23" xfId="16" applyFont="1" applyFill="1" applyBorder="1"/>
    <xf numFmtId="0" fontId="0" fillId="18" borderId="11" xfId="16" applyFont="1" applyFill="1" applyBorder="1"/>
    <xf numFmtId="0" fontId="0" fillId="18" borderId="23" xfId="16" applyFont="1" applyFill="1" applyBorder="1"/>
    <xf numFmtId="0" fontId="40" fillId="0" borderId="0" xfId="16" applyFont="1" applyAlignment="1">
      <alignment horizontal="left" vertical="top"/>
    </xf>
    <xf numFmtId="0" fontId="35" fillId="18" borderId="11" xfId="16" applyFont="1" applyFill="1" applyBorder="1"/>
    <xf numFmtId="0" fontId="35" fillId="14" borderId="23" xfId="16" applyFont="1" applyFill="1" applyBorder="1"/>
    <xf numFmtId="0" fontId="35" fillId="0" borderId="23" xfId="16" applyFont="1" applyBorder="1"/>
    <xf numFmtId="0" fontId="35" fillId="18" borderId="5" xfId="16" applyFont="1" applyFill="1" applyBorder="1"/>
    <xf numFmtId="0" fontId="4" fillId="18" borderId="0" xfId="16" applyFont="1" applyFill="1"/>
    <xf numFmtId="0" fontId="4" fillId="14" borderId="0" xfId="16" applyFont="1" applyFill="1"/>
    <xf numFmtId="0" fontId="4" fillId="0" borderId="0" xfId="16" applyFont="1"/>
    <xf numFmtId="0" fontId="4" fillId="18" borderId="0" xfId="16" applyFont="1" applyFill="1" applyAlignment="1">
      <alignment vertical="center"/>
    </xf>
    <xf numFmtId="0" fontId="4" fillId="18" borderId="0" xfId="16" applyFont="1" applyFill="1" applyAlignment="1">
      <alignment horizontal="left"/>
    </xf>
    <xf numFmtId="0" fontId="4" fillId="0" borderId="0" xfId="16" applyFont="1" applyAlignment="1">
      <alignment vertical="center"/>
    </xf>
    <xf numFmtId="0" fontId="41" fillId="18" borderId="0" xfId="16" applyFont="1" applyFill="1"/>
    <xf numFmtId="0" fontId="4" fillId="0" borderId="0" xfId="16" applyFont="1" applyAlignment="1">
      <alignment horizontal="left"/>
    </xf>
    <xf numFmtId="0" fontId="35" fillId="18" borderId="44" xfId="16" applyFont="1" applyFill="1" applyBorder="1" applyAlignment="1">
      <alignment horizontal="centerContinuous" vertical="center"/>
    </xf>
    <xf numFmtId="0" fontId="35" fillId="18" borderId="50" xfId="16" applyFont="1" applyFill="1" applyBorder="1" applyAlignment="1">
      <alignment horizontal="centerContinuous" vertical="center" shrinkToFit="1"/>
    </xf>
    <xf numFmtId="0" fontId="35" fillId="18" borderId="51" xfId="16" applyFont="1" applyFill="1" applyBorder="1" applyAlignment="1">
      <alignment horizontal="centerContinuous" vertical="center" shrinkToFit="1"/>
    </xf>
    <xf numFmtId="0" fontId="35" fillId="18" borderId="0" xfId="16" applyFont="1" applyFill="1" applyAlignment="1">
      <alignment horizontal="center" vertical="center" shrinkToFit="1"/>
    </xf>
    <xf numFmtId="0" fontId="37" fillId="0" borderId="0" xfId="16" applyFont="1" applyAlignment="1">
      <alignment horizontal="center" vertical="top" textRotation="255" shrinkToFit="1"/>
    </xf>
    <xf numFmtId="0" fontId="35" fillId="0" borderId="0" xfId="16" applyFont="1" applyAlignment="1">
      <alignment horizontal="centerContinuous" vertical="center" shrinkToFit="1"/>
    </xf>
    <xf numFmtId="0" fontId="35" fillId="0" borderId="0" xfId="16" applyFont="1" applyAlignment="1">
      <alignment vertical="center" shrinkToFit="1"/>
    </xf>
    <xf numFmtId="0" fontId="35" fillId="18" borderId="80" xfId="16" applyFont="1" applyFill="1" applyBorder="1" applyAlignment="1">
      <alignment horizontal="center" vertical="center" shrinkToFit="1"/>
    </xf>
    <xf numFmtId="0" fontId="35" fillId="18" borderId="81" xfId="16" applyFont="1" applyFill="1" applyBorder="1" applyAlignment="1">
      <alignment horizontal="center" vertical="center" shrinkToFit="1"/>
    </xf>
    <xf numFmtId="0" fontId="35" fillId="18" borderId="71" xfId="16" applyFont="1" applyFill="1" applyBorder="1" applyAlignment="1">
      <alignment horizontal="centerContinuous" vertical="center" shrinkToFit="1"/>
    </xf>
    <xf numFmtId="0" fontId="35" fillId="18" borderId="15" xfId="16" applyFont="1" applyFill="1" applyBorder="1" applyAlignment="1">
      <alignment horizontal="centerContinuous" vertical="center" shrinkToFit="1"/>
    </xf>
    <xf numFmtId="0" fontId="35" fillId="18" borderId="82" xfId="16" applyFont="1" applyFill="1" applyBorder="1" applyAlignment="1">
      <alignment horizontal="centerContinuous" vertical="center" shrinkToFit="1"/>
    </xf>
    <xf numFmtId="0" fontId="35" fillId="18" borderId="75" xfId="16" applyFont="1" applyFill="1" applyBorder="1" applyAlignment="1">
      <alignment horizontal="center" vertical="center" shrinkToFit="1"/>
    </xf>
    <xf numFmtId="0" fontId="35" fillId="18" borderId="83" xfId="16" applyFont="1" applyFill="1" applyBorder="1" applyAlignment="1">
      <alignment horizontal="center" vertical="center" shrinkToFit="1"/>
    </xf>
    <xf numFmtId="0" fontId="37" fillId="18" borderId="0" xfId="16" applyFont="1" applyFill="1" applyAlignment="1">
      <alignment horizontal="center" vertical="center" shrinkToFit="1"/>
    </xf>
    <xf numFmtId="0" fontId="37" fillId="20" borderId="44" xfId="16" applyFont="1" applyFill="1" applyBorder="1" applyAlignment="1">
      <alignment horizontal="center" vertical="top" textRotation="255" shrinkToFit="1"/>
    </xf>
    <xf numFmtId="0" fontId="35" fillId="20" borderId="50" xfId="16" applyFont="1" applyFill="1" applyBorder="1" applyAlignment="1">
      <alignment horizontal="center" vertical="center" shrinkToFit="1"/>
    </xf>
    <xf numFmtId="0" fontId="35" fillId="20" borderId="50" xfId="16" applyFont="1" applyFill="1" applyBorder="1" applyAlignment="1">
      <alignment vertical="center" shrinkToFit="1"/>
    </xf>
    <xf numFmtId="0" fontId="35" fillId="20" borderId="51" xfId="16" applyFont="1" applyFill="1" applyBorder="1" applyAlignment="1">
      <alignment horizontal="center" vertical="center" shrinkToFit="1"/>
    </xf>
    <xf numFmtId="0" fontId="35" fillId="20" borderId="44" xfId="16" applyFont="1" applyFill="1" applyBorder="1" applyAlignment="1">
      <alignment horizontal="center" vertical="center" shrinkToFit="1"/>
    </xf>
    <xf numFmtId="0" fontId="35" fillId="20" borderId="51" xfId="16" applyFont="1" applyFill="1" applyBorder="1" applyAlignment="1">
      <alignment vertical="center" shrinkToFit="1"/>
    </xf>
    <xf numFmtId="0" fontId="35" fillId="20" borderId="6" xfId="16" applyFont="1" applyFill="1" applyBorder="1" applyAlignment="1">
      <alignment horizontal="center" vertical="center" shrinkToFit="1"/>
    </xf>
    <xf numFmtId="0" fontId="35" fillId="20" borderId="1" xfId="16" applyFont="1" applyFill="1" applyBorder="1" applyAlignment="1">
      <alignment vertical="center" shrinkToFit="1"/>
    </xf>
    <xf numFmtId="0" fontId="35" fillId="20" borderId="27" xfId="16" applyFont="1" applyFill="1" applyBorder="1"/>
    <xf numFmtId="0" fontId="35" fillId="20" borderId="27" xfId="16" applyFont="1" applyFill="1" applyBorder="1" applyAlignment="1">
      <alignment vertical="center" shrinkToFit="1"/>
    </xf>
    <xf numFmtId="0" fontId="35" fillId="20" borderId="1" xfId="16" applyFont="1" applyFill="1" applyBorder="1"/>
    <xf numFmtId="0" fontId="35" fillId="20" borderId="10" xfId="16" applyFont="1" applyFill="1" applyBorder="1" applyAlignment="1">
      <alignment vertical="center" shrinkToFit="1"/>
    </xf>
    <xf numFmtId="0" fontId="35" fillId="20" borderId="1" xfId="16" applyFont="1" applyFill="1" applyBorder="1" applyAlignment="1">
      <alignment horizontal="center" vertical="center" shrinkToFit="1"/>
    </xf>
    <xf numFmtId="0" fontId="35" fillId="20" borderId="27" xfId="16" applyFont="1" applyFill="1" applyBorder="1" applyAlignment="1">
      <alignment horizontal="center" vertical="center" shrinkToFit="1"/>
    </xf>
    <xf numFmtId="0" fontId="35" fillId="20" borderId="10" xfId="16" applyFont="1" applyFill="1" applyBorder="1" applyAlignment="1">
      <alignment horizontal="center" vertical="center" shrinkToFit="1"/>
    </xf>
    <xf numFmtId="0" fontId="37" fillId="18" borderId="45" xfId="16" applyFont="1" applyFill="1" applyBorder="1" applyAlignment="1">
      <alignment vertical="center" shrinkToFit="1"/>
    </xf>
    <xf numFmtId="0" fontId="37" fillId="18" borderId="82" xfId="16" applyFont="1" applyFill="1" applyBorder="1" applyAlignment="1">
      <alignment vertical="center" shrinkToFit="1"/>
    </xf>
    <xf numFmtId="0" fontId="35" fillId="0" borderId="82" xfId="16" applyFont="1" applyBorder="1" applyAlignment="1">
      <alignment horizontal="center" vertical="center" shrinkToFit="1"/>
    </xf>
    <xf numFmtId="0" fontId="37" fillId="18" borderId="7" xfId="16" applyFont="1" applyFill="1" applyBorder="1" applyAlignment="1">
      <alignment vertical="top" textRotation="255"/>
    </xf>
    <xf numFmtId="0" fontId="37" fillId="18" borderId="77" xfId="16" applyFont="1" applyFill="1" applyBorder="1" applyAlignment="1">
      <alignment horizontal="center" vertical="top" textRotation="255"/>
    </xf>
    <xf numFmtId="0" fontId="37" fillId="18" borderId="0" xfId="16" applyFont="1" applyFill="1" applyAlignment="1">
      <alignment vertical="top" textRotation="255"/>
    </xf>
    <xf numFmtId="0" fontId="35" fillId="18" borderId="0" xfId="16" applyFont="1" applyFill="1" applyAlignment="1">
      <alignment vertical="top" textRotation="255" shrinkToFit="1"/>
    </xf>
    <xf numFmtId="0" fontId="37" fillId="18" borderId="0" xfId="16" applyFont="1" applyFill="1" applyAlignment="1">
      <alignment horizontal="center" vertical="top" textRotation="255"/>
    </xf>
    <xf numFmtId="0" fontId="37" fillId="18" borderId="7" xfId="16" applyFont="1" applyFill="1" applyBorder="1" applyAlignment="1">
      <alignment horizontal="center" vertical="top" textRotation="255"/>
    </xf>
    <xf numFmtId="0" fontId="42" fillId="0" borderId="4" xfId="16" applyFont="1" applyBorder="1" applyAlignment="1">
      <alignment horizontal="center" vertical="center" shrinkToFit="1"/>
    </xf>
    <xf numFmtId="0" fontId="42" fillId="0" borderId="84" xfId="16" applyFont="1" applyBorder="1" applyAlignment="1" applyProtection="1">
      <alignment horizontal="center" vertical="center" shrinkToFit="1"/>
      <protection locked="0"/>
    </xf>
    <xf numFmtId="0" fontId="42" fillId="0" borderId="85" xfId="16" applyFont="1" applyBorder="1" applyAlignment="1" applyProtection="1">
      <alignment horizontal="center" vertical="center" shrinkToFit="1"/>
      <protection locked="0"/>
    </xf>
    <xf numFmtId="0" fontId="42" fillId="0" borderId="84" xfId="16" applyFont="1" applyBorder="1" applyAlignment="1" applyProtection="1">
      <alignment vertical="center" shrinkToFit="1"/>
      <protection locked="0"/>
    </xf>
    <xf numFmtId="0" fontId="42" fillId="0" borderId="86" xfId="16" applyFont="1" applyBorder="1" applyAlignment="1" applyProtection="1">
      <alignment horizontal="center" vertical="center" shrinkToFit="1"/>
      <protection locked="0"/>
    </xf>
    <xf numFmtId="0" fontId="42" fillId="18" borderId="84" xfId="16" applyFont="1" applyFill="1" applyBorder="1" applyAlignment="1" applyProtection="1">
      <alignment horizontal="center" vertical="center" shrinkToFit="1"/>
      <protection locked="0"/>
    </xf>
    <xf numFmtId="0" fontId="42" fillId="18" borderId="85" xfId="16" applyFont="1" applyFill="1" applyBorder="1" applyAlignment="1" applyProtection="1">
      <alignment horizontal="center" vertical="center" shrinkToFit="1"/>
      <protection locked="0"/>
    </xf>
    <xf numFmtId="0" fontId="42" fillId="0" borderId="87" xfId="16" applyFont="1" applyBorder="1" applyAlignment="1" applyProtection="1">
      <alignment horizontal="center" vertical="center" shrinkToFit="1"/>
      <protection locked="0"/>
    </xf>
    <xf numFmtId="49" fontId="42" fillId="0" borderId="84" xfId="16" applyNumberFormat="1" applyFont="1" applyBorder="1" applyAlignment="1" applyProtection="1">
      <alignment horizontal="center" vertical="center" shrinkToFit="1"/>
      <protection locked="0"/>
    </xf>
    <xf numFmtId="0" fontId="4" fillId="0" borderId="84" xfId="16" applyFont="1" applyBorder="1" applyAlignment="1" applyProtection="1">
      <alignment horizontal="center" vertical="center" shrinkToFit="1"/>
      <protection locked="0"/>
    </xf>
    <xf numFmtId="0" fontId="4" fillId="0" borderId="88" xfId="16" applyFont="1" applyBorder="1" applyAlignment="1" applyProtection="1">
      <alignment horizontal="center" vertical="center" shrinkToFit="1"/>
      <protection locked="0"/>
    </xf>
    <xf numFmtId="0" fontId="4" fillId="0" borderId="86" xfId="16" applyFont="1" applyBorder="1" applyAlignment="1" applyProtection="1">
      <alignment horizontal="center" vertical="center" shrinkToFit="1"/>
      <protection locked="0"/>
    </xf>
    <xf numFmtId="0" fontId="42" fillId="0" borderId="88" xfId="16" applyFont="1" applyBorder="1" applyAlignment="1" applyProtection="1">
      <alignment horizontal="center" vertical="center" shrinkToFit="1"/>
      <protection locked="0"/>
    </xf>
    <xf numFmtId="0" fontId="42" fillId="0" borderId="0" xfId="16" applyFont="1" applyAlignment="1" applyProtection="1">
      <alignment horizontal="center" vertical="center" shrinkToFit="1"/>
      <protection locked="0"/>
    </xf>
    <xf numFmtId="0" fontId="42" fillId="19" borderId="3" xfId="16" applyFont="1" applyFill="1" applyBorder="1" applyAlignment="1">
      <alignment horizontal="center" vertical="center" shrinkToFit="1"/>
    </xf>
    <xf numFmtId="0" fontId="42" fillId="19" borderId="87" xfId="16" applyFont="1" applyFill="1" applyBorder="1" applyAlignment="1">
      <alignment horizontal="center" vertical="center" shrinkToFit="1"/>
    </xf>
    <xf numFmtId="0" fontId="42" fillId="19" borderId="88" xfId="16" applyFont="1" applyFill="1" applyBorder="1" applyAlignment="1">
      <alignment horizontal="center" vertical="center" shrinkToFit="1"/>
    </xf>
    <xf numFmtId="0" fontId="42" fillId="19" borderId="84" xfId="16" applyFont="1" applyFill="1" applyBorder="1" applyAlignment="1">
      <alignment horizontal="center" vertical="center" shrinkToFit="1"/>
    </xf>
    <xf numFmtId="0" fontId="4" fillId="19" borderId="88" xfId="16" applyFont="1" applyFill="1" applyBorder="1" applyAlignment="1">
      <alignment horizontal="center" vertical="center" shrinkToFit="1"/>
    </xf>
    <xf numFmtId="0" fontId="42" fillId="19" borderId="27" xfId="16" applyFont="1" applyFill="1" applyBorder="1" applyAlignment="1">
      <alignment horizontal="center" vertical="center" shrinkToFit="1"/>
    </xf>
    <xf numFmtId="0" fontId="42" fillId="19" borderId="4" xfId="16" applyFont="1" applyFill="1" applyBorder="1" applyAlignment="1">
      <alignment horizontal="center" vertical="center" shrinkToFit="1"/>
    </xf>
    <xf numFmtId="0" fontId="42" fillId="19" borderId="85" xfId="16" applyFont="1" applyFill="1" applyBorder="1" applyAlignment="1">
      <alignment horizontal="center" vertical="center" shrinkToFit="1"/>
    </xf>
    <xf numFmtId="0" fontId="42" fillId="19" borderId="86" xfId="16" applyFont="1" applyFill="1" applyBorder="1" applyAlignment="1">
      <alignment horizontal="center" vertical="center" shrinkToFit="1"/>
    </xf>
    <xf numFmtId="0" fontId="42" fillId="0" borderId="72" xfId="16" applyFont="1" applyBorder="1" applyAlignment="1">
      <alignment horizontal="center" vertical="center" shrinkToFit="1"/>
    </xf>
    <xf numFmtId="0" fontId="42" fillId="21" borderId="84" xfId="16" applyFont="1" applyFill="1" applyBorder="1" applyAlignment="1">
      <alignment horizontal="center" vertical="center" shrinkToFit="1"/>
    </xf>
    <xf numFmtId="0" fontId="42" fillId="18" borderId="85" xfId="16" applyFont="1" applyFill="1" applyBorder="1" applyAlignment="1">
      <alignment horizontal="center" vertical="center" shrinkToFit="1"/>
    </xf>
    <xf numFmtId="0" fontId="42" fillId="18" borderId="84" xfId="16" applyFont="1" applyFill="1" applyBorder="1" applyAlignment="1">
      <alignment horizontal="center" vertical="center" shrinkToFit="1"/>
    </xf>
    <xf numFmtId="0" fontId="42" fillId="21" borderId="84" xfId="16" applyFont="1" applyFill="1" applyBorder="1" applyAlignment="1" applyProtection="1">
      <alignment horizontal="center" vertical="center" shrinkToFit="1"/>
      <protection locked="0"/>
    </xf>
    <xf numFmtId="0" fontId="42" fillId="18" borderId="84" xfId="16" applyFont="1" applyFill="1" applyBorder="1" applyAlignment="1">
      <alignment vertical="center" shrinkToFit="1"/>
    </xf>
    <xf numFmtId="0" fontId="42" fillId="21" borderId="86" xfId="16" applyFont="1" applyFill="1" applyBorder="1" applyAlignment="1">
      <alignment horizontal="center" vertical="center" shrinkToFit="1"/>
    </xf>
    <xf numFmtId="0" fontId="42" fillId="21" borderId="85" xfId="16" applyFont="1" applyFill="1" applyBorder="1" applyAlignment="1" applyProtection="1">
      <alignment horizontal="center" vertical="center" shrinkToFit="1"/>
      <protection locked="0"/>
    </xf>
    <xf numFmtId="0" fontId="42" fillId="0" borderId="84" xfId="16" applyFont="1" applyBorder="1" applyAlignment="1">
      <alignment horizontal="center" vertical="center"/>
    </xf>
    <xf numFmtId="0" fontId="42" fillId="0" borderId="84" xfId="16" applyFont="1" applyBorder="1" applyAlignment="1">
      <alignment horizontal="center" vertical="center" shrinkToFit="1"/>
    </xf>
    <xf numFmtId="0" fontId="42" fillId="18" borderId="87" xfId="16" applyFont="1" applyFill="1" applyBorder="1" applyAlignment="1">
      <alignment horizontal="center" vertical="center" shrinkToFit="1"/>
    </xf>
    <xf numFmtId="0" fontId="42" fillId="18" borderId="86" xfId="16" applyFont="1" applyFill="1" applyBorder="1" applyAlignment="1">
      <alignment horizontal="center" vertical="center" shrinkToFit="1"/>
    </xf>
    <xf numFmtId="0" fontId="4" fillId="21" borderId="84" xfId="16" applyFont="1" applyFill="1" applyBorder="1" applyAlignment="1">
      <alignment horizontal="center" vertical="center" shrinkToFit="1"/>
    </xf>
    <xf numFmtId="0" fontId="4" fillId="21" borderId="88" xfId="16" applyFont="1" applyFill="1" applyBorder="1" applyAlignment="1">
      <alignment horizontal="center" vertical="center" shrinkToFit="1"/>
    </xf>
    <xf numFmtId="0" fontId="4" fillId="18" borderId="84" xfId="16" applyFont="1" applyFill="1" applyBorder="1" applyAlignment="1">
      <alignment horizontal="center" vertical="center" shrinkToFit="1"/>
    </xf>
    <xf numFmtId="0" fontId="4" fillId="18" borderId="86" xfId="16" applyFont="1" applyFill="1" applyBorder="1" applyAlignment="1">
      <alignment horizontal="center" vertical="center" shrinkToFit="1"/>
    </xf>
    <xf numFmtId="0" fontId="42" fillId="21" borderId="88" xfId="16" applyFont="1" applyFill="1" applyBorder="1" applyAlignment="1">
      <alignment horizontal="center" vertical="center" shrinkToFit="1"/>
    </xf>
    <xf numFmtId="0" fontId="42" fillId="13" borderId="85" xfId="16" applyFont="1" applyFill="1" applyBorder="1" applyAlignment="1" applyProtection="1">
      <alignment horizontal="center" vertical="center" shrinkToFit="1"/>
      <protection locked="0"/>
    </xf>
    <xf numFmtId="0" fontId="42" fillId="13" borderId="84" xfId="16" applyFont="1" applyFill="1" applyBorder="1" applyAlignment="1" applyProtection="1">
      <alignment horizontal="center" vertical="center" shrinkToFit="1"/>
      <protection locked="0"/>
    </xf>
    <xf numFmtId="0" fontId="4" fillId="19" borderId="86" xfId="16" applyFont="1" applyFill="1" applyBorder="1" applyAlignment="1">
      <alignment horizontal="center" vertical="center" shrinkToFit="1"/>
    </xf>
    <xf numFmtId="0" fontId="42" fillId="21" borderId="4" xfId="16" applyFont="1" applyFill="1" applyBorder="1" applyAlignment="1">
      <alignment horizontal="center" vertical="center" shrinkToFit="1"/>
    </xf>
    <xf numFmtId="0" fontId="42" fillId="21" borderId="85" xfId="16" applyFont="1" applyFill="1" applyBorder="1" applyAlignment="1">
      <alignment horizontal="center" vertical="center" shrinkToFit="1"/>
    </xf>
    <xf numFmtId="0" fontId="42" fillId="19" borderId="10" xfId="16" applyFont="1" applyFill="1" applyBorder="1" applyAlignment="1">
      <alignment horizontal="center" vertical="center" shrinkToFit="1"/>
    </xf>
    <xf numFmtId="0" fontId="35" fillId="18" borderId="0" xfId="16" applyFont="1" applyFill="1" applyProtection="1">
      <protection locked="0"/>
    </xf>
    <xf numFmtId="0" fontId="35" fillId="14" borderId="0" xfId="16" applyFont="1" applyFill="1" applyProtection="1">
      <protection locked="0"/>
    </xf>
    <xf numFmtId="0" fontId="0" fillId="0" borderId="0" xfId="17" applyFont="1"/>
    <xf numFmtId="0" fontId="0" fillId="19" borderId="0" xfId="17" applyFont="1" applyFill="1"/>
    <xf numFmtId="0" fontId="0" fillId="0" borderId="0" xfId="17" applyFont="1" applyAlignment="1">
      <alignment horizontal="right"/>
    </xf>
    <xf numFmtId="0" fontId="35" fillId="8" borderId="4" xfId="17" applyFont="1" applyFill="1" applyBorder="1" applyAlignment="1" applyProtection="1">
      <alignment vertical="center"/>
      <protection locked="0"/>
    </xf>
    <xf numFmtId="0" fontId="16" fillId="0" borderId="11" xfId="11" applyFont="1" applyBorder="1" applyAlignment="1">
      <alignment horizontal="center" vertical="center"/>
    </xf>
    <xf numFmtId="0" fontId="12" fillId="0" borderId="0" xfId="11" applyFont="1" applyAlignment="1">
      <alignment horizontal="center" vertical="center" textRotation="255"/>
    </xf>
    <xf numFmtId="0" fontId="0" fillId="0" borderId="38" xfId="11" applyFont="1" applyBorder="1">
      <alignment vertical="center"/>
    </xf>
    <xf numFmtId="0" fontId="0" fillId="0" borderId="34" xfId="11" applyFont="1" applyBorder="1">
      <alignment vertical="center"/>
    </xf>
    <xf numFmtId="0" fontId="0" fillId="0" borderId="43" xfId="11" applyFont="1" applyBorder="1">
      <alignment vertical="center"/>
    </xf>
    <xf numFmtId="0" fontId="0" fillId="0" borderId="6" xfId="11" applyFont="1" applyBorder="1">
      <alignment vertical="center"/>
    </xf>
    <xf numFmtId="0" fontId="6" fillId="0" borderId="19" xfId="11" applyFont="1" applyBorder="1" applyAlignment="1">
      <alignment vertical="center" wrapText="1"/>
    </xf>
    <xf numFmtId="0" fontId="11" fillId="0" borderId="34" xfId="11" applyFont="1" applyBorder="1" applyAlignment="1">
      <alignment horizontal="center" vertical="center" wrapText="1"/>
    </xf>
    <xf numFmtId="0" fontId="12" fillId="0" borderId="34" xfId="11" applyFont="1" applyBorder="1" applyAlignment="1">
      <alignment horizontal="distributed" vertical="center"/>
    </xf>
    <xf numFmtId="0" fontId="11" fillId="0" borderId="7" xfId="11" applyFont="1" applyBorder="1" applyAlignment="1">
      <alignment horizontal="center" vertical="center" wrapText="1"/>
    </xf>
    <xf numFmtId="0" fontId="11" fillId="0" borderId="21" xfId="11" applyFont="1" applyBorder="1" applyAlignment="1">
      <alignment horizontal="center" vertical="center" wrapText="1"/>
    </xf>
    <xf numFmtId="0" fontId="0" fillId="0" borderId="38" xfId="11" applyFont="1" applyBorder="1" applyAlignment="1">
      <alignment horizontal="distributed" vertical="center"/>
    </xf>
    <xf numFmtId="0" fontId="11" fillId="0" borderId="0" xfId="11" applyFont="1" applyAlignment="1">
      <alignment horizontal="center" vertical="center" wrapText="1"/>
    </xf>
    <xf numFmtId="0" fontId="12" fillId="0" borderId="33" xfId="11" applyFont="1" applyBorder="1" applyAlignment="1">
      <alignment vertical="center" shrinkToFit="1"/>
    </xf>
    <xf numFmtId="0" fontId="12" fillId="0" borderId="0" xfId="11" applyFont="1" applyAlignment="1">
      <alignment vertical="top" textRotation="255"/>
    </xf>
    <xf numFmtId="0" fontId="6" fillId="0" borderId="0" xfId="11" applyFont="1" applyAlignment="1">
      <alignment vertical="center" wrapText="1"/>
    </xf>
    <xf numFmtId="0" fontId="12" fillId="0" borderId="0" xfId="18" applyFont="1" applyAlignment="1">
      <alignment horizontal="center" vertical="top" textRotation="255"/>
    </xf>
    <xf numFmtId="0" fontId="12" fillId="0" borderId="0" xfId="18" applyFont="1">
      <alignment vertical="center"/>
    </xf>
    <xf numFmtId="0" fontId="12" fillId="0" borderId="0" xfId="18" applyFont="1" applyAlignment="1">
      <alignment horizontal="center" vertical="center"/>
    </xf>
    <xf numFmtId="0" fontId="24" fillId="0" borderId="0" xfId="18" applyFont="1">
      <alignment vertical="center"/>
    </xf>
    <xf numFmtId="0" fontId="12" fillId="0" borderId="0" xfId="18" applyFont="1" applyAlignment="1">
      <alignment horizontal="distributed" vertical="center" shrinkToFit="1"/>
    </xf>
    <xf numFmtId="0" fontId="3" fillId="0" borderId="0" xfId="18" applyAlignment="1">
      <alignment horizontal="distributed" vertical="center" shrinkToFit="1"/>
    </xf>
    <xf numFmtId="0" fontId="12" fillId="0" borderId="0" xfId="18" applyFont="1" applyAlignment="1">
      <alignment horizontal="distributed" vertical="center"/>
    </xf>
    <xf numFmtId="0" fontId="20" fillId="0" borderId="0" xfId="18" applyFont="1">
      <alignment vertical="center"/>
    </xf>
    <xf numFmtId="0" fontId="5" fillId="0" borderId="0" xfId="18" applyFont="1">
      <alignment vertical="center"/>
    </xf>
    <xf numFmtId="0" fontId="6" fillId="0" borderId="0" xfId="18" applyFont="1" applyAlignment="1"/>
    <xf numFmtId="0" fontId="6" fillId="0" borderId="0" xfId="18" applyFont="1" applyAlignment="1">
      <alignment horizontal="center"/>
    </xf>
    <xf numFmtId="0" fontId="6" fillId="0" borderId="0" xfId="18" applyFont="1" applyAlignment="1">
      <alignment horizontal="right" vertical="top"/>
    </xf>
    <xf numFmtId="0" fontId="10" fillId="0" borderId="0" xfId="18" applyFont="1">
      <alignment vertical="center"/>
    </xf>
    <xf numFmtId="0" fontId="11" fillId="0" borderId="0" xfId="18" applyFont="1">
      <alignment vertical="center"/>
    </xf>
    <xf numFmtId="0" fontId="7" fillId="0" borderId="12" xfId="18" applyFont="1" applyBorder="1">
      <alignment vertical="center"/>
    </xf>
    <xf numFmtId="0" fontId="7" fillId="0" borderId="13" xfId="18" applyFont="1" applyBorder="1">
      <alignment vertical="center"/>
    </xf>
    <xf numFmtId="49" fontId="12" fillId="0" borderId="17" xfId="18" applyNumberFormat="1" applyFont="1" applyBorder="1">
      <alignment vertical="center"/>
    </xf>
    <xf numFmtId="0" fontId="12" fillId="0" borderId="36" xfId="18" applyFont="1" applyBorder="1">
      <alignment vertical="center"/>
    </xf>
    <xf numFmtId="0" fontId="12" fillId="0" borderId="37" xfId="18" applyFont="1" applyBorder="1">
      <alignment vertical="center"/>
    </xf>
    <xf numFmtId="0" fontId="12" fillId="0" borderId="17" xfId="18" applyFont="1" applyBorder="1" applyAlignment="1">
      <alignment horizontal="center" vertical="center"/>
    </xf>
    <xf numFmtId="0" fontId="12" fillId="0" borderId="37" xfId="18" applyFont="1" applyBorder="1" applyAlignment="1">
      <alignment horizontal="center" vertical="center"/>
    </xf>
    <xf numFmtId="0" fontId="12" fillId="0" borderId="14" xfId="18" applyFont="1" applyBorder="1" applyAlignment="1">
      <alignment horizontal="center" vertical="center"/>
    </xf>
    <xf numFmtId="0" fontId="4" fillId="13" borderId="7" xfId="19" applyFont="1" applyFill="1" applyBorder="1" applyAlignment="1" applyProtection="1">
      <alignment horizontal="center" vertical="center"/>
      <protection locked="0"/>
    </xf>
    <xf numFmtId="0" fontId="12" fillId="0" borderId="36" xfId="18" applyFont="1" applyBorder="1" applyAlignment="1">
      <alignment horizontal="left" vertical="center"/>
    </xf>
    <xf numFmtId="0" fontId="12" fillId="0" borderId="36" xfId="18" applyFont="1" applyBorder="1" applyAlignment="1">
      <alignment horizontal="center" vertical="center"/>
    </xf>
    <xf numFmtId="0" fontId="4" fillId="13" borderId="17" xfId="19" applyFont="1" applyFill="1" applyBorder="1" applyAlignment="1" applyProtection="1">
      <alignment horizontal="center" vertical="center"/>
      <protection locked="0"/>
    </xf>
    <xf numFmtId="0" fontId="24" fillId="0" borderId="17" xfId="18" applyFont="1" applyBorder="1">
      <alignment vertical="center"/>
    </xf>
    <xf numFmtId="0" fontId="24" fillId="0" borderId="18" xfId="18" applyFont="1" applyBorder="1">
      <alignment vertical="center"/>
    </xf>
    <xf numFmtId="0" fontId="12" fillId="0" borderId="7" xfId="18" applyFont="1" applyBorder="1" applyAlignment="1">
      <alignment horizontal="distributed" vertical="center"/>
    </xf>
    <xf numFmtId="0" fontId="12" fillId="0" borderId="0" xfId="18" applyFont="1" applyAlignment="1">
      <alignment vertical="center" shrinkToFit="1"/>
    </xf>
    <xf numFmtId="0" fontId="12" fillId="0" borderId="22" xfId="18" applyFont="1" applyBorder="1" applyAlignment="1">
      <alignment vertical="center" shrinkToFit="1"/>
    </xf>
    <xf numFmtId="0" fontId="12" fillId="0" borderId="1" xfId="18" applyFont="1" applyBorder="1" applyAlignment="1">
      <alignment horizontal="center" vertical="center"/>
    </xf>
    <xf numFmtId="0" fontId="12" fillId="0" borderId="6" xfId="18" applyFont="1" applyBorder="1" applyAlignment="1">
      <alignment horizontal="left" vertical="center"/>
    </xf>
    <xf numFmtId="0" fontId="12" fillId="0" borderId="6" xfId="18" applyFont="1" applyBorder="1">
      <alignment vertical="center"/>
    </xf>
    <xf numFmtId="0" fontId="12" fillId="0" borderId="6" xfId="18" applyFont="1" applyBorder="1" applyAlignment="1">
      <alignment horizontal="center" vertical="center"/>
    </xf>
    <xf numFmtId="0" fontId="12" fillId="0" borderId="33" xfId="18" applyFont="1" applyBorder="1" applyAlignment="1">
      <alignment horizontal="center" vertical="center"/>
    </xf>
    <xf numFmtId="0" fontId="12" fillId="0" borderId="19" xfId="18" applyFont="1" applyBorder="1">
      <alignment vertical="center"/>
    </xf>
    <xf numFmtId="0" fontId="12" fillId="0" borderId="19" xfId="18" applyFont="1" applyBorder="1" applyAlignment="1">
      <alignment horizontal="center" vertical="center"/>
    </xf>
    <xf numFmtId="0" fontId="12" fillId="0" borderId="7" xfId="18" applyFont="1" applyBorder="1" applyAlignment="1">
      <alignment horizontal="center" vertical="center"/>
    </xf>
    <xf numFmtId="0" fontId="4" fillId="13" borderId="28" xfId="19" applyFont="1" applyFill="1" applyBorder="1" applyAlignment="1" applyProtection="1">
      <alignment horizontal="center" vertical="center"/>
      <protection locked="0"/>
    </xf>
    <xf numFmtId="0" fontId="12" fillId="0" borderId="0" xfId="18" applyFont="1" applyAlignment="1">
      <alignment horizontal="left" vertical="center"/>
    </xf>
    <xf numFmtId="0" fontId="4" fillId="13" borderId="1" xfId="19" applyFont="1" applyFill="1" applyBorder="1" applyAlignment="1" applyProtection="1">
      <alignment horizontal="center" vertical="center"/>
      <protection locked="0"/>
    </xf>
    <xf numFmtId="0" fontId="12" fillId="0" borderId="7" xfId="18" applyFont="1" applyBorder="1">
      <alignment vertical="center"/>
    </xf>
    <xf numFmtId="0" fontId="4" fillId="13" borderId="11" xfId="19" applyFont="1" applyFill="1" applyBorder="1" applyAlignment="1" applyProtection="1">
      <alignment horizontal="center" vertical="center"/>
      <protection locked="0"/>
    </xf>
    <xf numFmtId="0" fontId="12" fillId="0" borderId="23" xfId="18" applyFont="1" applyBorder="1" applyAlignment="1">
      <alignment horizontal="left" vertical="center"/>
    </xf>
    <xf numFmtId="0" fontId="12" fillId="0" borderId="23" xfId="18" applyFont="1" applyBorder="1">
      <alignment vertical="center"/>
    </xf>
    <xf numFmtId="0" fontId="12" fillId="0" borderId="23" xfId="18" applyFont="1" applyBorder="1" applyAlignment="1">
      <alignment horizontal="center" vertical="center"/>
    </xf>
    <xf numFmtId="0" fontId="12" fillId="0" borderId="5" xfId="18" applyFont="1" applyBorder="1" applyAlignment="1">
      <alignment horizontal="center" vertical="center"/>
    </xf>
    <xf numFmtId="0" fontId="24" fillId="0" borderId="7" xfId="18" applyFont="1" applyBorder="1">
      <alignment vertical="center"/>
    </xf>
    <xf numFmtId="0" fontId="24" fillId="0" borderId="21" xfId="18" applyFont="1" applyBorder="1">
      <alignment vertical="center"/>
    </xf>
    <xf numFmtId="0" fontId="12" fillId="0" borderId="22" xfId="18" applyFont="1" applyBorder="1" applyAlignment="1">
      <alignment horizontal="center" vertical="center"/>
    </xf>
    <xf numFmtId="0" fontId="12" fillId="0" borderId="34" xfId="18" applyFont="1" applyBorder="1">
      <alignment vertical="center"/>
    </xf>
    <xf numFmtId="0" fontId="12" fillId="0" borderId="38" xfId="18" applyFont="1" applyBorder="1">
      <alignment vertical="center"/>
    </xf>
    <xf numFmtId="0" fontId="12" fillId="0" borderId="35" xfId="18" applyFont="1" applyBorder="1">
      <alignment vertical="center"/>
    </xf>
    <xf numFmtId="0" fontId="12" fillId="0" borderId="35" xfId="18" applyFont="1" applyBorder="1" applyAlignment="1">
      <alignment horizontal="center" vertical="center"/>
    </xf>
    <xf numFmtId="0" fontId="12" fillId="0" borderId="34" xfId="18" applyFont="1" applyBorder="1" applyAlignment="1">
      <alignment horizontal="center" vertical="center"/>
    </xf>
    <xf numFmtId="0" fontId="12" fillId="0" borderId="39" xfId="18" applyFont="1" applyBorder="1" applyAlignment="1">
      <alignment horizontal="center" vertical="center"/>
    </xf>
    <xf numFmtId="0" fontId="12" fillId="0" borderId="38" xfId="18" applyFont="1" applyBorder="1" applyAlignment="1">
      <alignment horizontal="left" vertical="center"/>
    </xf>
    <xf numFmtId="0" fontId="12" fillId="0" borderId="38" xfId="18" applyFont="1" applyBorder="1" applyAlignment="1">
      <alignment horizontal="center" vertical="center"/>
    </xf>
    <xf numFmtId="0" fontId="24" fillId="0" borderId="34" xfId="18" applyFont="1" applyBorder="1">
      <alignment vertical="center"/>
    </xf>
    <xf numFmtId="0" fontId="24" fillId="0" borderId="38" xfId="18" applyFont="1" applyBorder="1">
      <alignment vertical="center"/>
    </xf>
    <xf numFmtId="0" fontId="12" fillId="0" borderId="14" xfId="18" applyFont="1" applyBorder="1">
      <alignment vertical="center"/>
    </xf>
    <xf numFmtId="0" fontId="4" fillId="13" borderId="97" xfId="19" applyFont="1" applyFill="1" applyBorder="1" applyAlignment="1" applyProtection="1">
      <alignment horizontal="center" vertical="center"/>
      <protection locked="0"/>
    </xf>
    <xf numFmtId="0" fontId="12" fillId="0" borderId="55" xfId="18" applyFont="1" applyBorder="1" applyAlignment="1">
      <alignment horizontal="center" vertical="center"/>
    </xf>
    <xf numFmtId="0" fontId="20" fillId="0" borderId="36" xfId="18" applyFont="1" applyBorder="1">
      <alignment vertical="center"/>
    </xf>
    <xf numFmtId="0" fontId="3" fillId="0" borderId="19" xfId="18" applyBorder="1" applyAlignment="1">
      <alignment horizontal="distributed" vertical="center"/>
    </xf>
    <xf numFmtId="0" fontId="4" fillId="13" borderId="32" xfId="19" applyFont="1" applyFill="1" applyBorder="1" applyAlignment="1" applyProtection="1">
      <alignment horizontal="center" vertical="center"/>
      <protection locked="0"/>
    </xf>
    <xf numFmtId="0" fontId="12" fillId="0" borderId="45" xfId="18" applyFont="1" applyBorder="1" applyAlignment="1">
      <alignment horizontal="left" vertical="center"/>
    </xf>
    <xf numFmtId="0" fontId="12" fillId="0" borderId="29" xfId="18" applyFont="1" applyBorder="1" applyAlignment="1">
      <alignment horizontal="center" vertical="center"/>
    </xf>
    <xf numFmtId="0" fontId="24" fillId="0" borderId="19" xfId="18" applyFont="1" applyBorder="1">
      <alignment vertical="center"/>
    </xf>
    <xf numFmtId="0" fontId="12" fillId="0" borderId="15" xfId="18" applyFont="1" applyBorder="1" applyAlignment="1">
      <alignment horizontal="left" vertical="center"/>
    </xf>
    <xf numFmtId="0" fontId="4" fillId="13" borderId="24" xfId="19" applyFont="1" applyFill="1" applyBorder="1" applyAlignment="1" applyProtection="1">
      <alignment horizontal="center" vertical="center"/>
      <protection locked="0"/>
    </xf>
    <xf numFmtId="0" fontId="12" fillId="0" borderId="25" xfId="18" applyFont="1" applyBorder="1" applyAlignment="1">
      <alignment horizontal="left" vertical="center"/>
    </xf>
    <xf numFmtId="0" fontId="12" fillId="0" borderId="26" xfId="18" applyFont="1" applyBorder="1" applyAlignment="1">
      <alignment horizontal="center" vertical="center"/>
    </xf>
    <xf numFmtId="0" fontId="28" fillId="0" borderId="0" xfId="18" applyFont="1">
      <alignment vertical="center"/>
    </xf>
    <xf numFmtId="0" fontId="12" fillId="13" borderId="0" xfId="18" applyFont="1" applyFill="1" applyAlignment="1" applyProtection="1">
      <alignment horizontal="center" vertical="center"/>
      <protection locked="0"/>
    </xf>
    <xf numFmtId="0" fontId="12" fillId="0" borderId="1" xfId="18" applyFont="1" applyBorder="1" applyAlignment="1">
      <alignment horizontal="left" vertical="center"/>
    </xf>
    <xf numFmtId="0" fontId="12" fillId="0" borderId="11" xfId="18" applyFont="1" applyBorder="1" applyAlignment="1">
      <alignment horizontal="left" vertical="center"/>
    </xf>
    <xf numFmtId="0" fontId="12" fillId="0" borderId="11" xfId="18" applyFont="1" applyBorder="1" applyAlignment="1">
      <alignment horizontal="center" vertical="center"/>
    </xf>
    <xf numFmtId="0" fontId="3" fillId="0" borderId="0" xfId="18">
      <alignment vertical="center"/>
    </xf>
    <xf numFmtId="0" fontId="20" fillId="0" borderId="5" xfId="18" applyFont="1" applyBorder="1">
      <alignment vertical="center"/>
    </xf>
    <xf numFmtId="0" fontId="11" fillId="0" borderId="7" xfId="18" applyFont="1" applyBorder="1" applyAlignment="1">
      <alignment vertical="center" wrapText="1"/>
    </xf>
    <xf numFmtId="0" fontId="11" fillId="0" borderId="21" xfId="18" applyFont="1" applyBorder="1" applyAlignment="1">
      <alignment vertical="center" wrapText="1"/>
    </xf>
    <xf numFmtId="0" fontId="29" fillId="0" borderId="0" xfId="18" applyFont="1">
      <alignment vertical="center"/>
    </xf>
    <xf numFmtId="0" fontId="12" fillId="0" borderId="7" xfId="18" applyFont="1" applyBorder="1" applyAlignment="1">
      <alignment horizontal="left" vertical="center"/>
    </xf>
    <xf numFmtId="0" fontId="7" fillId="0" borderId="0" xfId="18" applyFont="1">
      <alignment vertical="center"/>
    </xf>
    <xf numFmtId="0" fontId="7" fillId="0" borderId="6" xfId="18" applyFont="1" applyBorder="1">
      <alignment vertical="center"/>
    </xf>
    <xf numFmtId="0" fontId="15" fillId="0" borderId="6" xfId="18" applyFont="1" applyBorder="1" applyAlignment="1" applyProtection="1">
      <alignment horizontal="right" vertical="center" shrinkToFit="1"/>
      <protection locked="0"/>
    </xf>
    <xf numFmtId="0" fontId="12" fillId="0" borderId="33" xfId="18" applyFont="1" applyBorder="1">
      <alignment vertical="center"/>
    </xf>
    <xf numFmtId="0" fontId="12" fillId="0" borderId="0" xfId="18" applyFont="1" applyAlignment="1">
      <alignment horizontal="left" vertical="top" wrapText="1"/>
    </xf>
    <xf numFmtId="0" fontId="12" fillId="0" borderId="19" xfId="18" applyFont="1" applyBorder="1" applyAlignment="1">
      <alignment horizontal="left" vertical="top" wrapText="1"/>
    </xf>
    <xf numFmtId="0" fontId="12" fillId="0" borderId="7" xfId="18" applyFont="1" applyBorder="1" applyAlignment="1">
      <alignment horizontal="left" vertical="top" wrapText="1"/>
    </xf>
    <xf numFmtId="0" fontId="12" fillId="0" borderId="23" xfId="18" applyFont="1" applyBorder="1" applyAlignment="1">
      <alignment horizontal="right" vertical="center"/>
    </xf>
    <xf numFmtId="0" fontId="15" fillId="0" borderId="23" xfId="18" applyFont="1" applyBorder="1" applyAlignment="1" applyProtection="1">
      <alignment horizontal="right" vertical="center"/>
      <protection locked="0"/>
    </xf>
    <xf numFmtId="0" fontId="12" fillId="0" borderId="23" xfId="18" applyFont="1" applyBorder="1" applyAlignment="1" applyProtection="1">
      <alignment horizontal="left" vertical="center"/>
      <protection locked="0"/>
    </xf>
    <xf numFmtId="0" fontId="6" fillId="0" borderId="23" xfId="18" applyFont="1" applyBorder="1" applyAlignment="1">
      <alignment vertical="center" shrinkToFit="1"/>
    </xf>
    <xf numFmtId="0" fontId="12" fillId="0" borderId="5" xfId="18" applyFont="1" applyBorder="1">
      <alignment vertical="center"/>
    </xf>
    <xf numFmtId="0" fontId="12" fillId="0" borderId="6" xfId="18" applyFont="1" applyBorder="1" applyAlignment="1">
      <alignment horizontal="right" vertical="center"/>
    </xf>
    <xf numFmtId="0" fontId="15" fillId="0" borderId="6" xfId="18" applyFont="1" applyBorder="1" applyAlignment="1" applyProtection="1">
      <alignment horizontal="right" vertical="center"/>
      <protection locked="0"/>
    </xf>
    <xf numFmtId="0" fontId="3" fillId="0" borderId="6" xfId="18" applyBorder="1" applyAlignment="1" applyProtection="1">
      <alignment horizontal="center" vertical="center"/>
      <protection locked="0"/>
    </xf>
    <xf numFmtId="0" fontId="15" fillId="0" borderId="6" xfId="18" applyFont="1" applyBorder="1" applyAlignment="1" applyProtection="1">
      <alignment horizontal="left" vertical="center"/>
      <protection locked="0"/>
    </xf>
    <xf numFmtId="0" fontId="6" fillId="0" borderId="6" xfId="18" applyFont="1" applyBorder="1" applyAlignment="1">
      <alignment vertical="center" shrinkToFit="1"/>
    </xf>
    <xf numFmtId="0" fontId="12" fillId="0" borderId="0" xfId="18" applyFont="1" applyAlignment="1">
      <alignment horizontal="right" vertical="center"/>
    </xf>
    <xf numFmtId="0" fontId="4" fillId="13" borderId="0" xfId="19" applyFont="1" applyFill="1" applyAlignment="1" applyProtection="1">
      <alignment horizontal="center" vertical="center"/>
      <protection locked="0"/>
    </xf>
    <xf numFmtId="0" fontId="20" fillId="0" borderId="19" xfId="18" applyFont="1" applyBorder="1">
      <alignment vertical="center"/>
    </xf>
    <xf numFmtId="0" fontId="4" fillId="0" borderId="7" xfId="19" applyFont="1" applyBorder="1" applyAlignment="1" applyProtection="1">
      <alignment horizontal="center" vertical="center"/>
      <protection locked="0"/>
    </xf>
    <xf numFmtId="0" fontId="24" fillId="0" borderId="22" xfId="18" applyFont="1" applyBorder="1">
      <alignment vertical="center"/>
    </xf>
    <xf numFmtId="0" fontId="12" fillId="0" borderId="23" xfId="18" applyFont="1" applyBorder="1" applyAlignment="1">
      <alignment horizontal="left" vertical="top" wrapText="1"/>
    </xf>
    <xf numFmtId="0" fontId="12" fillId="0" borderId="5" xfId="18" applyFont="1" applyBorder="1" applyAlignment="1">
      <alignment horizontal="left" vertical="top" wrapText="1"/>
    </xf>
    <xf numFmtId="0" fontId="18" fillId="0" borderId="11" xfId="18" applyFont="1" applyBorder="1" applyAlignment="1">
      <alignment horizontal="center" vertical="center"/>
    </xf>
    <xf numFmtId="0" fontId="4" fillId="0" borderId="28" xfId="19" applyFont="1" applyBorder="1" applyAlignment="1" applyProtection="1">
      <alignment horizontal="center" vertical="center"/>
      <protection locked="0"/>
    </xf>
    <xf numFmtId="0" fontId="21" fillId="0" borderId="7" xfId="18" applyFont="1" applyBorder="1">
      <alignment vertical="center"/>
    </xf>
    <xf numFmtId="0" fontId="21" fillId="0" borderId="0" xfId="18" applyFont="1">
      <alignment vertical="center"/>
    </xf>
    <xf numFmtId="0" fontId="21" fillId="0" borderId="19" xfId="18" applyFont="1" applyBorder="1">
      <alignment vertical="center"/>
    </xf>
    <xf numFmtId="0" fontId="20" fillId="0" borderId="6" xfId="18" applyFont="1" applyBorder="1">
      <alignment vertical="center"/>
    </xf>
    <xf numFmtId="0" fontId="20" fillId="0" borderId="33" xfId="18" applyFont="1" applyBorder="1">
      <alignment vertical="center"/>
    </xf>
    <xf numFmtId="0" fontId="12" fillId="0" borderId="11" xfId="18" applyFont="1" applyBorder="1" applyAlignment="1">
      <alignment horizontal="left" vertical="top" wrapText="1"/>
    </xf>
    <xf numFmtId="0" fontId="21" fillId="0" borderId="34" xfId="18" applyFont="1" applyBorder="1">
      <alignment vertical="center"/>
    </xf>
    <xf numFmtId="0" fontId="21" fillId="0" borderId="38" xfId="18" applyFont="1" applyBorder="1">
      <alignment vertical="center"/>
    </xf>
    <xf numFmtId="0" fontId="21" fillId="0" borderId="35" xfId="18" applyFont="1" applyBorder="1">
      <alignment vertical="center"/>
    </xf>
    <xf numFmtId="0" fontId="24" fillId="0" borderId="35" xfId="18" applyFont="1" applyBorder="1">
      <alignment vertical="center"/>
    </xf>
    <xf numFmtId="0" fontId="4" fillId="0" borderId="34" xfId="19" applyFont="1" applyBorder="1" applyAlignment="1">
      <alignment horizontal="center" vertical="center"/>
    </xf>
    <xf numFmtId="0" fontId="20" fillId="0" borderId="35" xfId="18" applyFont="1" applyBorder="1">
      <alignment vertical="center"/>
    </xf>
    <xf numFmtId="0" fontId="4" fillId="13" borderId="34" xfId="19" applyFont="1" applyFill="1" applyBorder="1" applyAlignment="1" applyProtection="1">
      <alignment horizontal="center" vertical="center"/>
      <protection locked="0"/>
    </xf>
    <xf numFmtId="0" fontId="24" fillId="0" borderId="43" xfId="18" applyFont="1" applyBorder="1">
      <alignment vertical="center"/>
    </xf>
    <xf numFmtId="0" fontId="34" fillId="0" borderId="0" xfId="18" applyFont="1">
      <alignment vertical="center"/>
    </xf>
    <xf numFmtId="0" fontId="4" fillId="0" borderId="0" xfId="19" applyFont="1" applyAlignment="1">
      <alignment horizontal="center" vertical="center"/>
    </xf>
    <xf numFmtId="0" fontId="4" fillId="0" borderId="0" xfId="19" applyFont="1" applyAlignment="1" applyProtection="1">
      <alignment horizontal="center" vertical="center"/>
      <protection locked="0"/>
    </xf>
    <xf numFmtId="0" fontId="6" fillId="0" borderId="36" xfId="18" applyFont="1" applyBorder="1" applyAlignment="1">
      <alignment vertical="center" wrapText="1"/>
    </xf>
    <xf numFmtId="0" fontId="26" fillId="0" borderId="7" xfId="18" applyFont="1" applyBorder="1" applyAlignment="1">
      <alignment horizontal="center" vertical="center" wrapText="1"/>
    </xf>
    <xf numFmtId="0" fontId="26" fillId="0" borderId="21" xfId="18" applyFont="1" applyBorder="1" applyAlignment="1">
      <alignment horizontal="center" vertical="center" wrapText="1"/>
    </xf>
    <xf numFmtId="0" fontId="20" fillId="0" borderId="23" xfId="18" applyFont="1" applyBorder="1">
      <alignment vertical="center"/>
    </xf>
    <xf numFmtId="0" fontId="4" fillId="0" borderId="1" xfId="19" applyFont="1" applyBorder="1" applyAlignment="1" applyProtection="1">
      <alignment horizontal="center" vertical="center"/>
      <protection locked="0"/>
    </xf>
    <xf numFmtId="0" fontId="26" fillId="0" borderId="0" xfId="18" applyFont="1">
      <alignment vertical="center"/>
    </xf>
    <xf numFmtId="0" fontId="21" fillId="0" borderId="22" xfId="18" applyFont="1" applyBorder="1">
      <alignment vertical="center"/>
    </xf>
    <xf numFmtId="0" fontId="26" fillId="0" borderId="6" xfId="18" applyFont="1" applyBorder="1">
      <alignment vertical="center"/>
    </xf>
    <xf numFmtId="0" fontId="20" fillId="0" borderId="0" xfId="18" applyFont="1" applyAlignment="1">
      <alignment horizontal="center" vertical="center"/>
    </xf>
    <xf numFmtId="0" fontId="17" fillId="0" borderId="7" xfId="18" applyFont="1" applyBorder="1">
      <alignment vertical="center"/>
    </xf>
    <xf numFmtId="0" fontId="17" fillId="0" borderId="21" xfId="18" applyFont="1" applyBorder="1">
      <alignment vertical="center"/>
    </xf>
    <xf numFmtId="0" fontId="20" fillId="0" borderId="0" xfId="18" applyFont="1" applyAlignment="1">
      <alignment horizontal="left" vertical="center"/>
    </xf>
    <xf numFmtId="0" fontId="26" fillId="0" borderId="23" xfId="18" applyFont="1" applyBorder="1">
      <alignment vertical="center"/>
    </xf>
    <xf numFmtId="0" fontId="7" fillId="0" borderId="0" xfId="19" applyFont="1" applyAlignment="1">
      <alignment horizontal="center" vertical="center"/>
    </xf>
    <xf numFmtId="0" fontId="4" fillId="0" borderId="11" xfId="19" applyFont="1" applyBorder="1" applyAlignment="1" applyProtection="1">
      <alignment horizontal="center" vertical="center"/>
      <protection locked="0"/>
    </xf>
    <xf numFmtId="0" fontId="20" fillId="0" borderId="23" xfId="18" applyFont="1" applyBorder="1" applyAlignment="1">
      <alignment horizontal="left" vertical="center"/>
    </xf>
    <xf numFmtId="0" fontId="20" fillId="0" borderId="0" xfId="18" applyFont="1" applyAlignment="1">
      <alignment horizontal="right" vertical="center"/>
    </xf>
    <xf numFmtId="0" fontId="4" fillId="0" borderId="23" xfId="19" applyFont="1" applyBorder="1" applyAlignment="1" applyProtection="1">
      <alignment horizontal="center" vertical="center"/>
      <protection locked="0"/>
    </xf>
    <xf numFmtId="0" fontId="20" fillId="0" borderId="23" xfId="18" applyFont="1" applyBorder="1" applyAlignment="1">
      <alignment horizontal="right" vertical="center"/>
    </xf>
    <xf numFmtId="0" fontId="4" fillId="13" borderId="3" xfId="19" applyFont="1" applyFill="1" applyBorder="1" applyAlignment="1" applyProtection="1">
      <alignment horizontal="center" vertical="center"/>
      <protection locked="0"/>
    </xf>
    <xf numFmtId="0" fontId="20" fillId="0" borderId="27" xfId="18" applyFont="1" applyBorder="1">
      <alignment vertical="center"/>
    </xf>
    <xf numFmtId="0" fontId="20" fillId="0" borderId="27" xfId="18" applyFont="1" applyBorder="1" applyAlignment="1">
      <alignment horizontal="right" vertical="center"/>
    </xf>
    <xf numFmtId="0" fontId="20" fillId="0" borderId="10" xfId="18" applyFont="1" applyBorder="1">
      <alignment vertical="center"/>
    </xf>
    <xf numFmtId="0" fontId="4" fillId="0" borderId="6" xfId="19" applyFont="1" applyBorder="1" applyAlignment="1" applyProtection="1">
      <alignment horizontal="center" vertical="center"/>
      <protection locked="0"/>
    </xf>
    <xf numFmtId="0" fontId="20" fillId="0" borderId="6" xfId="18" applyFont="1" applyBorder="1" applyAlignment="1">
      <alignment horizontal="left" vertical="center"/>
    </xf>
    <xf numFmtId="0" fontId="20" fillId="0" borderId="6" xfId="18" applyFont="1" applyBorder="1" applyAlignment="1">
      <alignment horizontal="right" vertical="center"/>
    </xf>
    <xf numFmtId="0" fontId="20" fillId="0" borderId="0" xfId="18" applyFont="1" applyAlignment="1" applyProtection="1">
      <alignment horizontal="center" vertical="center"/>
      <protection locked="0"/>
    </xf>
    <xf numFmtId="0" fontId="4" fillId="13" borderId="6" xfId="19" applyFont="1" applyFill="1" applyBorder="1" applyAlignment="1" applyProtection="1">
      <alignment horizontal="center" vertical="center"/>
      <protection locked="0"/>
    </xf>
    <xf numFmtId="0" fontId="20" fillId="0" borderId="0" xfId="18" applyFont="1" applyAlignment="1" applyProtection="1">
      <alignment horizontal="center" vertical="center" shrinkToFit="1"/>
      <protection locked="0"/>
    </xf>
    <xf numFmtId="0" fontId="4" fillId="13" borderId="23" xfId="19" applyFont="1" applyFill="1" applyBorder="1" applyAlignment="1" applyProtection="1">
      <alignment horizontal="center" vertical="center"/>
      <protection locked="0"/>
    </xf>
    <xf numFmtId="0" fontId="20" fillId="0" borderId="23" xfId="18" applyFont="1" applyBorder="1" applyAlignment="1" applyProtection="1">
      <alignment horizontal="center" vertical="center" shrinkToFit="1"/>
      <protection locked="0"/>
    </xf>
    <xf numFmtId="0" fontId="24" fillId="0" borderId="11" xfId="18" applyFont="1" applyBorder="1">
      <alignment vertical="center"/>
    </xf>
    <xf numFmtId="0" fontId="24" fillId="0" borderId="23" xfId="18" applyFont="1" applyBorder="1">
      <alignment vertical="center"/>
    </xf>
    <xf numFmtId="0" fontId="24" fillId="0" borderId="5" xfId="18" applyFont="1" applyBorder="1">
      <alignment vertical="center"/>
    </xf>
    <xf numFmtId="49" fontId="12" fillId="0" borderId="36" xfId="18" applyNumberFormat="1" applyFont="1" applyBorder="1">
      <alignment vertical="center"/>
    </xf>
    <xf numFmtId="0" fontId="3" fillId="0" borderId="36" xfId="18" applyBorder="1">
      <alignment vertical="center"/>
    </xf>
    <xf numFmtId="0" fontId="11" fillId="0" borderId="36" xfId="18" applyFont="1" applyBorder="1">
      <alignment vertical="center"/>
    </xf>
    <xf numFmtId="0" fontId="12" fillId="0" borderId="0" xfId="18" applyFont="1" applyAlignment="1">
      <alignment horizontal="center" vertical="center" textRotation="255"/>
    </xf>
    <xf numFmtId="0" fontId="12" fillId="0" borderId="0" xfId="11" applyFont="1" applyAlignment="1">
      <alignment horizontal="left" vertical="top" wrapText="1"/>
    </xf>
    <xf numFmtId="0" fontId="7" fillId="0" borderId="23" xfId="18" applyFont="1" applyBorder="1">
      <alignment vertical="center"/>
    </xf>
    <xf numFmtId="0" fontId="4" fillId="16" borderId="23" xfId="19" applyFont="1" applyFill="1" applyBorder="1" applyAlignment="1" applyProtection="1">
      <alignment horizontal="center" vertical="center"/>
      <protection locked="0"/>
    </xf>
    <xf numFmtId="0" fontId="0" fillId="0" borderId="11" xfId="11" applyFont="1" applyBorder="1">
      <alignment vertical="center"/>
    </xf>
    <xf numFmtId="0" fontId="12" fillId="0" borderId="5" xfId="11" applyFont="1" applyBorder="1" applyAlignment="1">
      <alignment vertical="center" shrinkToFit="1"/>
    </xf>
    <xf numFmtId="0" fontId="12" fillId="0" borderId="121" xfId="11" applyFont="1" applyBorder="1" applyAlignment="1">
      <alignment horizontal="left" vertical="center"/>
    </xf>
    <xf numFmtId="0" fontId="4" fillId="16" borderId="122" xfId="12" applyFont="1" applyFill="1" applyBorder="1" applyAlignment="1">
      <alignment horizontal="center" vertical="center"/>
    </xf>
    <xf numFmtId="0" fontId="12" fillId="0" borderId="123" xfId="11" applyFont="1" applyBorder="1" applyAlignment="1">
      <alignment horizontal="left" vertical="center"/>
    </xf>
    <xf numFmtId="0" fontId="12" fillId="0" borderId="123" xfId="18" applyFont="1" applyBorder="1" applyAlignment="1">
      <alignment horizontal="left" vertical="center"/>
    </xf>
    <xf numFmtId="0" fontId="12" fillId="0" borderId="123" xfId="18" applyFont="1" applyBorder="1" applyAlignment="1">
      <alignment horizontal="center" vertical="center"/>
    </xf>
    <xf numFmtId="0" fontId="20" fillId="0" borderId="124" xfId="18" applyFont="1" applyBorder="1">
      <alignment vertical="center"/>
    </xf>
    <xf numFmtId="0" fontId="12" fillId="16" borderId="0" xfId="11" applyFont="1" applyFill="1" applyAlignment="1">
      <alignment horizontal="center" vertical="center"/>
    </xf>
    <xf numFmtId="0" fontId="4" fillId="0" borderId="38" xfId="19" applyFont="1" applyBorder="1" applyAlignment="1" applyProtection="1">
      <alignment horizontal="center" vertical="center"/>
      <protection locked="0"/>
    </xf>
    <xf numFmtId="0" fontId="20" fillId="0" borderId="38" xfId="18" applyFont="1" applyBorder="1">
      <alignment vertical="center"/>
    </xf>
    <xf numFmtId="0" fontId="20" fillId="0" borderId="38" xfId="18" applyFont="1" applyBorder="1" applyAlignment="1">
      <alignment horizontal="right" vertical="center"/>
    </xf>
    <xf numFmtId="0" fontId="20" fillId="0" borderId="38" xfId="18" applyFont="1" applyBorder="1" applyAlignment="1" applyProtection="1">
      <alignment horizontal="center" vertical="center" shrinkToFit="1"/>
      <protection locked="0"/>
    </xf>
    <xf numFmtId="0" fontId="12" fillId="0" borderId="35" xfId="11" applyFont="1" applyBorder="1" applyAlignment="1">
      <alignment vertical="center" shrinkToFit="1"/>
    </xf>
    <xf numFmtId="0" fontId="11" fillId="0" borderId="38" xfId="11" applyFont="1" applyBorder="1" applyAlignment="1">
      <alignment horizontal="center" vertical="center" wrapText="1"/>
    </xf>
    <xf numFmtId="0" fontId="11" fillId="0" borderId="43" xfId="11" applyFont="1" applyBorder="1" applyAlignment="1">
      <alignment horizontal="center" vertical="center" wrapText="1"/>
    </xf>
    <xf numFmtId="0" fontId="4" fillId="16" borderId="125" xfId="12" applyFont="1" applyFill="1" applyBorder="1" applyAlignment="1">
      <alignment horizontal="center" vertical="center"/>
    </xf>
    <xf numFmtId="0" fontId="12" fillId="0" borderId="121" xfId="18" applyFont="1" applyBorder="1" applyAlignment="1">
      <alignment horizontal="left" vertical="center"/>
    </xf>
    <xf numFmtId="0" fontId="12" fillId="0" borderId="121" xfId="18" applyFont="1" applyBorder="1" applyAlignment="1">
      <alignment horizontal="center" vertical="center"/>
    </xf>
    <xf numFmtId="0" fontId="20" fillId="0" borderId="126" xfId="18" applyFont="1" applyBorder="1">
      <alignment vertical="center"/>
    </xf>
    <xf numFmtId="0" fontId="20" fillId="0" borderId="36" xfId="11" applyFont="1" applyBorder="1">
      <alignment vertical="center"/>
    </xf>
    <xf numFmtId="0" fontId="3" fillId="0" borderId="0" xfId="18" applyAlignment="1">
      <alignment horizontal="distributed" vertical="center"/>
    </xf>
    <xf numFmtId="0" fontId="6" fillId="0" borderId="0" xfId="18" applyFont="1" applyAlignment="1">
      <alignment horizontal="center" vertical="center"/>
    </xf>
    <xf numFmtId="0" fontId="11" fillId="0" borderId="0" xfId="18" applyFont="1" applyAlignment="1">
      <alignment vertical="center" wrapText="1"/>
    </xf>
    <xf numFmtId="0" fontId="15" fillId="0" borderId="0" xfId="18" applyFont="1" applyAlignment="1" applyProtection="1">
      <alignment horizontal="left" vertical="center" shrinkToFit="1"/>
      <protection locked="0"/>
    </xf>
    <xf numFmtId="0" fontId="15" fillId="0" borderId="0" xfId="18" applyFont="1" applyAlignment="1" applyProtection="1">
      <alignment horizontal="right" vertical="center" shrinkToFit="1"/>
      <protection locked="0"/>
    </xf>
    <xf numFmtId="0" fontId="6" fillId="0" borderId="0" xfId="18" applyFont="1" applyAlignment="1">
      <alignment vertical="center" shrinkToFit="1"/>
    </xf>
    <xf numFmtId="0" fontId="15" fillId="0" borderId="0" xfId="18" applyFont="1" applyAlignment="1" applyProtection="1">
      <alignment horizontal="right" vertical="center"/>
      <protection locked="0"/>
    </xf>
    <xf numFmtId="0" fontId="12" fillId="0" borderId="0" xfId="18" applyFont="1" applyAlignment="1" applyProtection="1">
      <alignment horizontal="left" vertical="center"/>
      <protection locked="0"/>
    </xf>
    <xf numFmtId="0" fontId="3" fillId="0" borderId="0" xfId="18" applyAlignment="1" applyProtection="1">
      <alignment horizontal="center" vertical="center"/>
      <protection locked="0"/>
    </xf>
    <xf numFmtId="0" fontId="15" fillId="0" borderId="0" xfId="18" applyFont="1" applyAlignment="1" applyProtection="1">
      <alignment horizontal="left" vertical="center"/>
      <protection locked="0"/>
    </xf>
    <xf numFmtId="0" fontId="0" fillId="0" borderId="42" xfId="11" applyFont="1" applyBorder="1">
      <alignment vertical="center"/>
    </xf>
    <xf numFmtId="0" fontId="4" fillId="13" borderId="40" xfId="19" applyFont="1" applyFill="1" applyBorder="1" applyAlignment="1" applyProtection="1">
      <alignment horizontal="center" vertical="center"/>
      <protection locked="0"/>
    </xf>
    <xf numFmtId="0" fontId="0" fillId="0" borderId="35" xfId="11" applyFont="1" applyBorder="1" applyAlignment="1">
      <alignment horizontal="distributed" vertical="center"/>
    </xf>
    <xf numFmtId="0" fontId="4" fillId="16" borderId="34" xfId="12" applyFont="1" applyFill="1" applyBorder="1" applyAlignment="1">
      <alignment horizontal="center" vertical="center"/>
    </xf>
    <xf numFmtId="0" fontId="11" fillId="0" borderId="11" xfId="11" applyFont="1" applyBorder="1" applyAlignment="1">
      <alignment horizontal="center" vertical="center" wrapText="1"/>
    </xf>
    <xf numFmtId="0" fontId="11" fillId="0" borderId="23" xfId="11" applyFont="1" applyBorder="1" applyAlignment="1">
      <alignment horizontal="center" vertical="center" wrapText="1"/>
    </xf>
    <xf numFmtId="0" fontId="11" fillId="0" borderId="49" xfId="11" applyFont="1" applyBorder="1" applyAlignment="1">
      <alignment horizontal="center" vertical="center" wrapText="1"/>
    </xf>
    <xf numFmtId="0" fontId="17" fillId="13" borderId="7" xfId="11" applyFont="1" applyFill="1" applyBorder="1" applyAlignment="1" applyProtection="1">
      <alignment horizontal="center" vertical="center"/>
      <protection locked="0"/>
    </xf>
    <xf numFmtId="0" fontId="17" fillId="13" borderId="21" xfId="11" applyFont="1" applyFill="1" applyBorder="1" applyAlignment="1" applyProtection="1">
      <alignment horizontal="center" vertical="center"/>
      <protection locked="0"/>
    </xf>
    <xf numFmtId="0" fontId="17" fillId="13" borderId="0" xfId="11" applyFont="1" applyFill="1" applyAlignment="1" applyProtection="1">
      <alignment horizontal="center" vertical="center"/>
      <protection locked="0"/>
    </xf>
    <xf numFmtId="49" fontId="20" fillId="0" borderId="0" xfId="11" applyNumberFormat="1" applyFont="1" applyAlignment="1">
      <alignment horizontal="left" vertical="center"/>
    </xf>
    <xf numFmtId="0" fontId="12" fillId="0" borderId="19" xfId="18" applyFont="1" applyBorder="1" applyAlignment="1">
      <alignment horizontal="distributed" vertical="center"/>
    </xf>
    <xf numFmtId="0" fontId="0" fillId="0" borderId="11" xfId="11" applyFont="1" applyBorder="1" applyAlignment="1">
      <alignment vertical="center" wrapText="1"/>
    </xf>
    <xf numFmtId="0" fontId="0" fillId="0" borderId="5" xfId="11" applyFont="1" applyBorder="1" applyAlignment="1">
      <alignment vertical="center" wrapText="1"/>
    </xf>
    <xf numFmtId="0" fontId="12" fillId="0" borderId="48" xfId="11" applyFont="1" applyBorder="1" applyAlignment="1"/>
    <xf numFmtId="0" fontId="17" fillId="0" borderId="5" xfId="11" applyFont="1" applyBorder="1">
      <alignment vertical="center"/>
    </xf>
    <xf numFmtId="0" fontId="12" fillId="0" borderId="0" xfId="18" applyFont="1" applyAlignment="1">
      <alignment horizontal="distributed" vertical="top" wrapText="1"/>
    </xf>
    <xf numFmtId="0" fontId="12" fillId="0" borderId="19" xfId="18" applyFont="1" applyBorder="1" applyAlignment="1">
      <alignment horizontal="distributed" vertical="top" wrapText="1"/>
    </xf>
    <xf numFmtId="0" fontId="12" fillId="0" borderId="38" xfId="18" applyFont="1" applyBorder="1" applyAlignment="1">
      <alignment horizontal="distributed" vertical="top" wrapText="1"/>
    </xf>
    <xf numFmtId="0" fontId="12" fillId="0" borderId="35" xfId="18" applyFont="1" applyBorder="1" applyAlignment="1">
      <alignment horizontal="distributed" vertical="top" wrapText="1"/>
    </xf>
    <xf numFmtId="0" fontId="7" fillId="0" borderId="54" xfId="13" applyFont="1" applyBorder="1">
      <alignment vertical="center"/>
    </xf>
    <xf numFmtId="0" fontId="4" fillId="13" borderId="97" xfId="12" applyFont="1" applyFill="1" applyBorder="1" applyAlignment="1" applyProtection="1">
      <alignment horizontal="center" vertical="center"/>
      <protection locked="0"/>
    </xf>
    <xf numFmtId="0" fontId="12" fillId="0" borderId="54" xfId="13" applyFont="1" applyBorder="1">
      <alignment vertical="center"/>
    </xf>
    <xf numFmtId="0" fontId="12" fillId="0" borderId="54" xfId="13" applyFont="1" applyBorder="1" applyAlignment="1">
      <alignment horizontal="left" vertical="center"/>
    </xf>
    <xf numFmtId="0" fontId="12" fillId="0" borderId="54" xfId="13" applyFont="1" applyBorder="1" applyAlignment="1">
      <alignment horizontal="center" vertical="center"/>
    </xf>
    <xf numFmtId="0" fontId="26" fillId="0" borderId="0" xfId="18" applyFont="1" applyAlignment="1">
      <alignment horizontal="left" vertical="center"/>
    </xf>
    <xf numFmtId="49" fontId="12" fillId="0" borderId="7" xfId="11" applyNumberFormat="1" applyFont="1" applyBorder="1" applyAlignment="1">
      <alignment horizontal="left" vertical="center"/>
    </xf>
    <xf numFmtId="49" fontId="12" fillId="0" borderId="0" xfId="11" applyNumberFormat="1" applyFont="1" applyAlignment="1">
      <alignment horizontal="left" vertical="center"/>
    </xf>
    <xf numFmtId="0" fontId="4" fillId="16" borderId="0" xfId="19" applyFont="1" applyFill="1" applyAlignment="1">
      <alignment horizontal="center" vertical="center"/>
    </xf>
    <xf numFmtId="0" fontId="4" fillId="16" borderId="23" xfId="19" applyFont="1" applyFill="1" applyBorder="1" applyAlignment="1">
      <alignment horizontal="center" vertical="center"/>
    </xf>
    <xf numFmtId="0" fontId="4" fillId="16" borderId="1" xfId="19" applyFont="1" applyFill="1" applyBorder="1" applyAlignment="1">
      <alignment horizontal="center" vertical="center"/>
    </xf>
    <xf numFmtId="0" fontId="4" fillId="16" borderId="7" xfId="19" applyFont="1" applyFill="1" applyBorder="1" applyAlignment="1">
      <alignment horizontal="center" vertical="center"/>
    </xf>
    <xf numFmtId="0" fontId="4" fillId="16" borderId="11" xfId="19" applyFont="1" applyFill="1" applyBorder="1" applyAlignment="1">
      <alignment horizontal="center" vertical="center"/>
    </xf>
    <xf numFmtId="0" fontId="4" fillId="16" borderId="6" xfId="19" applyFont="1" applyFill="1" applyBorder="1" applyAlignment="1">
      <alignment horizontal="center" vertical="center"/>
    </xf>
    <xf numFmtId="0" fontId="4" fillId="16" borderId="3" xfId="19" applyFont="1" applyFill="1" applyBorder="1" applyAlignment="1">
      <alignment horizontal="center" vertical="center"/>
    </xf>
    <xf numFmtId="0" fontId="4" fillId="16" borderId="38" xfId="19" applyFont="1" applyFill="1" applyBorder="1" applyAlignment="1">
      <alignment horizontal="center" vertical="center"/>
    </xf>
    <xf numFmtId="0" fontId="46" fillId="0" borderId="6" xfId="11" applyFont="1" applyBorder="1" applyAlignment="1">
      <alignment horizontal="left" vertical="center"/>
    </xf>
    <xf numFmtId="0" fontId="46" fillId="0" borderId="15" xfId="11" applyFont="1" applyBorder="1" applyAlignment="1">
      <alignment horizontal="left" vertical="center"/>
    </xf>
    <xf numFmtId="0" fontId="4" fillId="16" borderId="129" xfId="12" applyFont="1" applyFill="1" applyBorder="1" applyAlignment="1">
      <alignment horizontal="center" vertical="center"/>
    </xf>
    <xf numFmtId="0" fontId="12" fillId="0" borderId="128" xfId="11" applyFont="1" applyBorder="1" applyAlignment="1">
      <alignment horizontal="left" vertical="center"/>
    </xf>
    <xf numFmtId="0" fontId="12" fillId="0" borderId="128" xfId="11" applyFont="1" applyBorder="1">
      <alignment vertical="center"/>
    </xf>
    <xf numFmtId="0" fontId="12" fillId="0" borderId="0" xfId="11" applyFont="1" applyBorder="1">
      <alignment vertical="center"/>
    </xf>
    <xf numFmtId="0" fontId="12" fillId="0" borderId="0" xfId="11" applyFont="1" applyBorder="1" applyAlignment="1">
      <alignment horizontal="right" vertical="center"/>
    </xf>
    <xf numFmtId="0" fontId="12" fillId="0" borderId="7" xfId="11" applyFont="1" applyBorder="1" applyAlignment="1">
      <alignment horizontal="center" vertical="center"/>
    </xf>
    <xf numFmtId="0" fontId="12" fillId="0" borderId="19" xfId="11" applyFont="1" applyBorder="1" applyAlignment="1">
      <alignment horizontal="center" vertical="center"/>
    </xf>
    <xf numFmtId="0" fontId="16" fillId="0" borderId="7" xfId="11" applyFont="1" applyBorder="1" applyAlignment="1">
      <alignment horizontal="center" vertical="center"/>
    </xf>
    <xf numFmtId="0" fontId="12" fillId="0" borderId="23" xfId="11" applyFont="1" applyBorder="1" applyAlignment="1">
      <alignment horizontal="center" vertical="center"/>
    </xf>
    <xf numFmtId="0" fontId="12" fillId="0" borderId="19" xfId="11" applyFont="1" applyBorder="1" applyAlignment="1" applyProtection="1">
      <alignment vertical="center" shrinkToFit="1"/>
      <protection locked="0"/>
    </xf>
    <xf numFmtId="0" fontId="12" fillId="0" borderId="6" xfId="11" applyFont="1" applyBorder="1" applyAlignment="1">
      <alignment horizontal="center" vertical="center"/>
    </xf>
    <xf numFmtId="0" fontId="12" fillId="0" borderId="6" xfId="11" applyFont="1" applyBorder="1" applyAlignment="1">
      <alignment horizontal="left" vertical="center"/>
    </xf>
    <xf numFmtId="0" fontId="12" fillId="0" borderId="23" xfId="11" applyFont="1" applyBorder="1" applyAlignment="1">
      <alignment horizontal="left" vertical="center"/>
    </xf>
    <xf numFmtId="0" fontId="24" fillId="0" borderId="0" xfId="11" applyFont="1" applyBorder="1">
      <alignment vertical="center"/>
    </xf>
    <xf numFmtId="0" fontId="12" fillId="0" borderId="0" xfId="11" applyFont="1" applyBorder="1" applyAlignment="1">
      <alignment horizontal="left" vertical="center"/>
    </xf>
    <xf numFmtId="0" fontId="15" fillId="0" borderId="0" xfId="11" applyFont="1" applyBorder="1" applyProtection="1">
      <alignment vertical="center"/>
      <protection locked="0"/>
    </xf>
    <xf numFmtId="0" fontId="21" fillId="0" borderId="0" xfId="11" applyFont="1" applyBorder="1">
      <alignment vertical="center"/>
    </xf>
    <xf numFmtId="0" fontId="18" fillId="0" borderId="0" xfId="11" applyFont="1" applyBorder="1" applyAlignment="1">
      <alignment horizontal="center" vertical="center"/>
    </xf>
    <xf numFmtId="0" fontId="20" fillId="0" borderId="0" xfId="11" applyFont="1" applyBorder="1">
      <alignment vertical="center"/>
    </xf>
    <xf numFmtId="0" fontId="12" fillId="0" borderId="0" xfId="13" applyFont="1" applyBorder="1" applyAlignment="1">
      <alignment horizontal="right" vertical="center"/>
    </xf>
    <xf numFmtId="0" fontId="12" fillId="0" borderId="0" xfId="13" applyFont="1" applyBorder="1">
      <alignment vertical="center"/>
    </xf>
    <xf numFmtId="0" fontId="12" fillId="0" borderId="0" xfId="11" applyFont="1" applyBorder="1" applyAlignment="1" applyProtection="1">
      <alignment vertical="center" shrinkToFit="1"/>
      <protection locked="0"/>
    </xf>
    <xf numFmtId="0" fontId="26" fillId="0" borderId="7" xfId="18" applyFont="1" applyBorder="1" applyAlignment="1">
      <alignment horizontal="center" vertical="center" wrapText="1"/>
    </xf>
    <xf numFmtId="0" fontId="26" fillId="0" borderId="21" xfId="18" applyFont="1" applyBorder="1" applyAlignment="1">
      <alignment horizontal="center" vertical="center" wrapText="1"/>
    </xf>
    <xf numFmtId="0" fontId="20" fillId="0" borderId="0" xfId="18" applyFont="1" applyBorder="1" applyAlignment="1">
      <alignment horizontal="right" vertical="center"/>
    </xf>
    <xf numFmtId="0" fontId="12" fillId="0" borderId="0" xfId="18" applyFont="1" applyBorder="1" applyAlignment="1">
      <alignment horizontal="left" vertical="center"/>
    </xf>
    <xf numFmtId="0" fontId="20" fillId="0" borderId="0" xfId="18" applyFont="1" applyBorder="1">
      <alignment vertical="center"/>
    </xf>
    <xf numFmtId="0" fontId="26" fillId="0" borderId="0" xfId="18" applyFont="1" applyBorder="1">
      <alignment vertical="center"/>
    </xf>
    <xf numFmtId="0" fontId="20" fillId="0" borderId="0" xfId="18" applyFont="1" applyFill="1" applyBorder="1" applyAlignment="1">
      <alignment vertical="center"/>
    </xf>
    <xf numFmtId="0" fontId="12" fillId="0" borderId="0" xfId="18" applyFont="1" applyFill="1" applyBorder="1" applyAlignment="1" applyProtection="1">
      <alignment vertical="center"/>
      <protection locked="0"/>
    </xf>
    <xf numFmtId="0" fontId="12" fillId="0" borderId="0" xfId="18" applyFont="1" applyFill="1" applyBorder="1" applyAlignment="1">
      <alignment vertical="center"/>
    </xf>
    <xf numFmtId="0" fontId="26" fillId="0" borderId="0" xfId="18" applyFont="1" applyFill="1" applyBorder="1" applyAlignment="1">
      <alignment vertical="center"/>
    </xf>
    <xf numFmtId="0" fontId="20" fillId="0" borderId="19" xfId="18" applyFont="1" applyFill="1" applyBorder="1" applyAlignment="1">
      <alignment vertical="center"/>
    </xf>
    <xf numFmtId="0" fontId="20" fillId="0" borderId="0" xfId="18" applyFont="1" applyFill="1" applyBorder="1">
      <alignment vertical="center"/>
    </xf>
    <xf numFmtId="0" fontId="20" fillId="0" borderId="19" xfId="18" applyFont="1" applyFill="1" applyBorder="1">
      <alignment vertical="center"/>
    </xf>
    <xf numFmtId="0" fontId="12" fillId="0" borderId="0" xfId="18" applyFont="1" applyAlignment="1" applyProtection="1">
      <alignment horizontal="center" vertical="center"/>
      <protection locked="0"/>
    </xf>
    <xf numFmtId="0" fontId="0" fillId="0" borderId="23" xfId="11" applyFont="1" applyBorder="1" applyProtection="1">
      <alignment vertical="center"/>
      <protection locked="0"/>
    </xf>
    <xf numFmtId="0" fontId="12" fillId="0" borderId="23" xfId="18" applyFont="1" applyBorder="1" applyAlignment="1" applyProtection="1">
      <alignment horizontal="center" vertical="center"/>
      <protection locked="0"/>
    </xf>
    <xf numFmtId="0" fontId="0" fillId="12" borderId="0" xfId="0" applyFill="1" applyAlignment="1">
      <alignment horizontal="left" vertical="center" wrapText="1"/>
    </xf>
    <xf numFmtId="0" fontId="4" fillId="2" borderId="7" xfId="0" applyFont="1" applyFill="1" applyBorder="1" applyAlignment="1">
      <alignment vertical="center" wrapText="1"/>
    </xf>
    <xf numFmtId="0" fontId="4" fillId="2" borderId="0" xfId="0" applyFont="1" applyFill="1" applyAlignment="1">
      <alignment vertical="center" wrapText="1"/>
    </xf>
    <xf numFmtId="0" fontId="20" fillId="17" borderId="27" xfId="18" applyFont="1" applyFill="1" applyBorder="1" applyAlignment="1" applyProtection="1">
      <alignment horizontal="left" vertical="center" shrinkToFit="1"/>
      <protection locked="0"/>
    </xf>
    <xf numFmtId="0" fontId="12" fillId="0" borderId="46" xfId="18" applyFont="1" applyBorder="1" applyAlignment="1">
      <alignment horizontal="center" vertical="top" textRotation="255"/>
    </xf>
    <xf numFmtId="49" fontId="20" fillId="0" borderId="36" xfId="18" applyNumberFormat="1" applyFont="1" applyBorder="1" applyAlignment="1">
      <alignment horizontal="left" vertical="center"/>
    </xf>
    <xf numFmtId="0" fontId="12" fillId="0" borderId="17" xfId="18" applyFont="1" applyBorder="1" applyAlignment="1">
      <alignment horizontal="center" vertical="center"/>
    </xf>
    <xf numFmtId="0" fontId="12" fillId="0" borderId="37" xfId="18" applyFont="1" applyBorder="1" applyAlignment="1">
      <alignment horizontal="center" vertical="center"/>
    </xf>
    <xf numFmtId="0" fontId="12" fillId="0" borderId="96" xfId="18" applyFont="1" applyBorder="1" applyAlignment="1">
      <alignment horizontal="distributed" vertical="center"/>
    </xf>
    <xf numFmtId="0" fontId="12" fillId="0" borderId="36" xfId="18" applyFont="1" applyBorder="1" applyAlignment="1">
      <alignment horizontal="distributed" vertical="center"/>
    </xf>
    <xf numFmtId="0" fontId="12" fillId="0" borderId="37" xfId="18" applyFont="1" applyBorder="1" applyAlignment="1">
      <alignment horizontal="distributed" vertical="center"/>
    </xf>
    <xf numFmtId="0" fontId="12" fillId="0" borderId="53" xfId="18" applyFont="1" applyBorder="1" applyAlignment="1">
      <alignment horizontal="distributed" vertical="center"/>
    </xf>
    <xf numFmtId="0" fontId="12" fillId="0" borderId="23" xfId="18" applyFont="1" applyBorder="1" applyAlignment="1">
      <alignment horizontal="distributed" vertical="center"/>
    </xf>
    <xf numFmtId="0" fontId="12" fillId="0" borderId="5" xfId="18" applyFont="1" applyBorder="1" applyAlignment="1">
      <alignment horizontal="distributed" vertical="center"/>
    </xf>
    <xf numFmtId="0" fontId="12" fillId="0" borderId="0" xfId="18" applyFont="1" applyAlignment="1">
      <alignment horizontal="center" vertical="center"/>
    </xf>
    <xf numFmtId="0" fontId="15" fillId="13" borderId="7" xfId="19" applyFont="1" applyFill="1" applyBorder="1" applyAlignment="1" applyProtection="1">
      <alignment horizontal="center" vertical="center"/>
      <protection locked="0"/>
    </xf>
    <xf numFmtId="0" fontId="15" fillId="13" borderId="19" xfId="19" applyFont="1" applyFill="1" applyBorder="1" applyAlignment="1" applyProtection="1">
      <alignment horizontal="center" vertical="center"/>
      <protection locked="0"/>
    </xf>
    <xf numFmtId="0" fontId="12" fillId="0" borderId="0" xfId="18" applyFont="1" applyAlignment="1">
      <alignment vertical="center" shrinkToFit="1"/>
    </xf>
    <xf numFmtId="0" fontId="12" fillId="0" borderId="22" xfId="18" applyFont="1" applyBorder="1" applyAlignment="1">
      <alignment vertical="center" shrinkToFit="1"/>
    </xf>
    <xf numFmtId="0" fontId="12" fillId="0" borderId="95" xfId="18" applyFont="1" applyBorder="1" applyAlignment="1">
      <alignment horizontal="distributed" vertical="top" wrapText="1"/>
    </xf>
    <xf numFmtId="0" fontId="12" fillId="0" borderId="6" xfId="18" applyFont="1" applyBorder="1" applyAlignment="1">
      <alignment horizontal="distributed" vertical="top" wrapText="1"/>
    </xf>
    <xf numFmtId="0" fontId="12" fillId="0" borderId="33" xfId="18" applyFont="1" applyBorder="1" applyAlignment="1">
      <alignment horizontal="distributed" vertical="top" wrapText="1"/>
    </xf>
    <xf numFmtId="0" fontId="12" fillId="0" borderId="20" xfId="18" applyFont="1" applyBorder="1" applyAlignment="1">
      <alignment horizontal="distributed" vertical="top" wrapText="1"/>
    </xf>
    <xf numFmtId="0" fontId="12" fillId="0" borderId="0" xfId="18" applyFont="1" applyAlignment="1">
      <alignment horizontal="distributed" vertical="top" wrapText="1"/>
    </xf>
    <xf numFmtId="0" fontId="12" fillId="0" borderId="19" xfId="18" applyFont="1" applyBorder="1" applyAlignment="1">
      <alignment horizontal="distributed" vertical="top" wrapText="1"/>
    </xf>
    <xf numFmtId="0" fontId="12" fillId="0" borderId="53" xfId="18" applyFont="1" applyBorder="1" applyAlignment="1">
      <alignment horizontal="distributed" vertical="top" wrapText="1"/>
    </xf>
    <xf numFmtId="0" fontId="12" fillId="0" borderId="23" xfId="18" applyFont="1" applyBorder="1" applyAlignment="1">
      <alignment horizontal="distributed" vertical="top" wrapText="1"/>
    </xf>
    <xf numFmtId="0" fontId="12" fillId="0" borderId="5" xfId="18" applyFont="1" applyBorder="1" applyAlignment="1">
      <alignment horizontal="distributed" vertical="top" wrapText="1"/>
    </xf>
    <xf numFmtId="0" fontId="12" fillId="0" borderId="1" xfId="18" applyFont="1" applyBorder="1" applyAlignment="1">
      <alignment horizontal="distributed" vertical="top"/>
    </xf>
    <xf numFmtId="0" fontId="12" fillId="0" borderId="6" xfId="18" applyFont="1" applyBorder="1" applyAlignment="1">
      <alignment horizontal="distributed" vertical="top"/>
    </xf>
    <xf numFmtId="0" fontId="12" fillId="0" borderId="33" xfId="18" applyFont="1" applyBorder="1" applyAlignment="1">
      <alignment horizontal="distributed" vertical="top"/>
    </xf>
    <xf numFmtId="0" fontId="12" fillId="0" borderId="7" xfId="18" applyFont="1" applyBorder="1" applyAlignment="1">
      <alignment horizontal="distributed" vertical="top"/>
    </xf>
    <xf numFmtId="0" fontId="12" fillId="0" borderId="0" xfId="18" applyFont="1" applyAlignment="1">
      <alignment horizontal="distributed" vertical="top"/>
    </xf>
    <xf numFmtId="0" fontId="12" fillId="0" borderId="19" xfId="18" applyFont="1" applyBorder="1" applyAlignment="1">
      <alignment horizontal="distributed" vertical="top"/>
    </xf>
    <xf numFmtId="0" fontId="12" fillId="0" borderId="11" xfId="18" applyFont="1" applyBorder="1" applyAlignment="1">
      <alignment horizontal="distributed" vertical="top"/>
    </xf>
    <xf numFmtId="0" fontId="12" fillId="0" borderId="23" xfId="18" applyFont="1" applyBorder="1" applyAlignment="1">
      <alignment horizontal="distributed" vertical="top"/>
    </xf>
    <xf numFmtId="0" fontId="12" fillId="0" borderId="5" xfId="18" applyFont="1" applyBorder="1" applyAlignment="1">
      <alignment horizontal="distributed" vertical="top"/>
    </xf>
    <xf numFmtId="0" fontId="12" fillId="0" borderId="1" xfId="18" applyFont="1" applyBorder="1" applyAlignment="1">
      <alignment horizontal="distributed" vertical="top" wrapText="1"/>
    </xf>
    <xf numFmtId="0" fontId="12" fillId="0" borderId="11" xfId="18" applyFont="1" applyBorder="1" applyAlignment="1">
      <alignment horizontal="distributed" vertical="top" wrapText="1"/>
    </xf>
    <xf numFmtId="0" fontId="12" fillId="0" borderId="3" xfId="18" applyFont="1" applyBorder="1" applyAlignment="1">
      <alignment horizontal="distributed" vertical="top" wrapText="1"/>
    </xf>
    <xf numFmtId="0" fontId="12" fillId="0" borderId="27" xfId="18" applyFont="1" applyBorder="1" applyAlignment="1">
      <alignment horizontal="distributed" vertical="top" wrapText="1"/>
    </xf>
    <xf numFmtId="0" fontId="12" fillId="0" borderId="10" xfId="18" applyFont="1" applyBorder="1" applyAlignment="1">
      <alignment horizontal="distributed" vertical="top" wrapText="1"/>
    </xf>
    <xf numFmtId="0" fontId="12" fillId="17" borderId="0" xfId="18" applyFont="1" applyFill="1" applyAlignment="1" applyProtection="1">
      <alignment horizontal="center" vertical="center"/>
      <protection locked="0"/>
    </xf>
    <xf numFmtId="0" fontId="12" fillId="17" borderId="23" xfId="18" applyFont="1" applyFill="1" applyBorder="1" applyAlignment="1" applyProtection="1">
      <alignment horizontal="center" vertical="center"/>
      <protection locked="0"/>
    </xf>
    <xf numFmtId="0" fontId="12" fillId="0" borderId="58" xfId="18" applyFont="1" applyBorder="1" applyAlignment="1">
      <alignment horizontal="distributed" vertical="top" wrapText="1"/>
    </xf>
    <xf numFmtId="0" fontId="12" fillId="0" borderId="38" xfId="18" applyFont="1" applyBorder="1" applyAlignment="1">
      <alignment horizontal="distributed" vertical="top" wrapText="1"/>
    </xf>
    <xf numFmtId="0" fontId="12" fillId="0" borderId="35" xfId="18" applyFont="1" applyBorder="1" applyAlignment="1">
      <alignment horizontal="distributed" vertical="top" wrapText="1"/>
    </xf>
    <xf numFmtId="0" fontId="11" fillId="0" borderId="1" xfId="18" applyFont="1" applyBorder="1" applyAlignment="1">
      <alignment horizontal="distributed" vertical="top" wrapText="1"/>
    </xf>
    <xf numFmtId="0" fontId="11" fillId="0" borderId="6" xfId="18" applyFont="1" applyBorder="1" applyAlignment="1">
      <alignment horizontal="distributed" vertical="top" wrapText="1"/>
    </xf>
    <xf numFmtId="0" fontId="11" fillId="0" borderId="33" xfId="18" applyFont="1" applyBorder="1" applyAlignment="1">
      <alignment horizontal="distributed" vertical="top" wrapText="1"/>
    </xf>
    <xf numFmtId="0" fontId="11" fillId="0" borderId="7" xfId="18" applyFont="1" applyBorder="1" applyAlignment="1">
      <alignment horizontal="distributed" vertical="top" wrapText="1"/>
    </xf>
    <xf numFmtId="0" fontId="11" fillId="0" borderId="0" xfId="18" applyFont="1" applyAlignment="1">
      <alignment horizontal="distributed" vertical="top" wrapText="1"/>
    </xf>
    <xf numFmtId="0" fontId="11" fillId="0" borderId="19" xfId="18" applyFont="1" applyBorder="1" applyAlignment="1">
      <alignment horizontal="distributed" vertical="top" wrapText="1"/>
    </xf>
    <xf numFmtId="0" fontId="11" fillId="0" borderId="34" xfId="18" applyFont="1" applyBorder="1" applyAlignment="1">
      <alignment horizontal="distributed" vertical="top" wrapText="1"/>
    </xf>
    <xf numFmtId="0" fontId="11" fillId="0" borderId="38" xfId="18" applyFont="1" applyBorder="1" applyAlignment="1">
      <alignment horizontal="distributed" vertical="top" wrapText="1"/>
    </xf>
    <xf numFmtId="0" fontId="11" fillId="0" borderId="35" xfId="18" applyFont="1" applyBorder="1" applyAlignment="1">
      <alignment horizontal="distributed" vertical="top" wrapText="1"/>
    </xf>
    <xf numFmtId="0" fontId="20" fillId="17" borderId="6" xfId="18" applyFont="1" applyFill="1" applyBorder="1" applyAlignment="1" applyProtection="1">
      <alignment horizontal="left" vertical="center" shrinkToFit="1"/>
      <protection locked="0"/>
    </xf>
    <xf numFmtId="0" fontId="20" fillId="17" borderId="23" xfId="18" applyFont="1" applyFill="1" applyBorder="1" applyAlignment="1" applyProtection="1">
      <alignment horizontal="left" vertical="center"/>
      <protection locked="0"/>
    </xf>
    <xf numFmtId="0" fontId="12" fillId="0" borderId="7" xfId="18" applyFont="1" applyBorder="1" applyAlignment="1">
      <alignment horizontal="distributed" vertical="top" wrapText="1"/>
    </xf>
    <xf numFmtId="0" fontId="20" fillId="17" borderId="23" xfId="18" applyFont="1" applyFill="1" applyBorder="1" applyAlignment="1" applyProtection="1">
      <alignment horizontal="left" vertical="center" shrinkToFit="1"/>
      <protection locked="0"/>
    </xf>
    <xf numFmtId="0" fontId="26" fillId="0" borderId="7" xfId="18" applyFont="1" applyBorder="1" applyAlignment="1">
      <alignment horizontal="center" vertical="center" wrapText="1"/>
    </xf>
    <xf numFmtId="0" fontId="26" fillId="0" borderId="21" xfId="18" applyFont="1" applyBorder="1" applyAlignment="1">
      <alignment horizontal="center" vertical="center" wrapText="1"/>
    </xf>
    <xf numFmtId="0" fontId="12" fillId="0" borderId="0" xfId="18" applyFont="1" applyAlignment="1">
      <alignment horizontal="left" vertical="center" wrapText="1"/>
    </xf>
    <xf numFmtId="0" fontId="20" fillId="0" borderId="1" xfId="18" applyFont="1" applyBorder="1" applyAlignment="1">
      <alignment horizontal="distributed" vertical="top"/>
    </xf>
    <xf numFmtId="0" fontId="20" fillId="0" borderId="6" xfId="18" applyFont="1" applyBorder="1" applyAlignment="1">
      <alignment horizontal="distributed" vertical="top"/>
    </xf>
    <xf numFmtId="0" fontId="20" fillId="0" borderId="33" xfId="18" applyFont="1" applyBorder="1" applyAlignment="1">
      <alignment horizontal="distributed" vertical="top"/>
    </xf>
    <xf numFmtId="0" fontId="20" fillId="0" borderId="7" xfId="18" applyFont="1" applyBorder="1" applyAlignment="1">
      <alignment horizontal="distributed" vertical="top"/>
    </xf>
    <xf numFmtId="0" fontId="20" fillId="0" borderId="0" xfId="18" applyFont="1" applyAlignment="1">
      <alignment horizontal="distributed" vertical="top"/>
    </xf>
    <xf numFmtId="0" fontId="20" fillId="0" borderId="19" xfId="18" applyFont="1" applyBorder="1" applyAlignment="1">
      <alignment horizontal="distributed" vertical="top"/>
    </xf>
    <xf numFmtId="0" fontId="20" fillId="0" borderId="11" xfId="18" applyFont="1" applyBorder="1" applyAlignment="1">
      <alignment horizontal="distributed" vertical="top"/>
    </xf>
    <xf numFmtId="0" fontId="20" fillId="0" borderId="23" xfId="18" applyFont="1" applyBorder="1" applyAlignment="1">
      <alignment horizontal="distributed" vertical="top"/>
    </xf>
    <xf numFmtId="0" fontId="20" fillId="0" borderId="5" xfId="18" applyFont="1" applyBorder="1" applyAlignment="1">
      <alignment horizontal="distributed" vertical="top"/>
    </xf>
    <xf numFmtId="0" fontId="12" fillId="0" borderId="0" xfId="18" applyFont="1" applyAlignment="1" applyProtection="1">
      <alignment vertical="center" shrinkToFit="1"/>
      <protection locked="0"/>
    </xf>
    <xf numFmtId="0" fontId="12" fillId="0" borderId="19" xfId="18" applyFont="1" applyBorder="1" applyAlignment="1" applyProtection="1">
      <alignment vertical="center" shrinkToFit="1"/>
      <protection locked="0"/>
    </xf>
    <xf numFmtId="0" fontId="17" fillId="13" borderId="7" xfId="18" applyFont="1" applyFill="1" applyBorder="1" applyAlignment="1" applyProtection="1">
      <alignment horizontal="center" vertical="center"/>
      <protection locked="0"/>
    </xf>
    <xf numFmtId="0" fontId="17" fillId="13" borderId="21" xfId="18" applyFont="1" applyFill="1" applyBorder="1" applyAlignment="1" applyProtection="1">
      <alignment horizontal="center" vertical="center"/>
      <protection locked="0"/>
    </xf>
    <xf numFmtId="0" fontId="12" fillId="17" borderId="0" xfId="18" applyFont="1" applyFill="1" applyAlignment="1" applyProtection="1">
      <alignment horizontal="left" vertical="center" shrinkToFit="1"/>
      <protection locked="0"/>
    </xf>
    <xf numFmtId="0" fontId="12" fillId="17" borderId="19" xfId="18" applyFont="1" applyFill="1" applyBorder="1" applyAlignment="1" applyProtection="1">
      <alignment horizontal="left" vertical="center" shrinkToFit="1"/>
      <protection locked="0"/>
    </xf>
    <xf numFmtId="0" fontId="26" fillId="0" borderId="7" xfId="18" applyFont="1" applyBorder="1" applyAlignment="1">
      <alignment vertical="top" wrapText="1"/>
    </xf>
    <xf numFmtId="0" fontId="26" fillId="0" borderId="19" xfId="18" applyFont="1" applyBorder="1" applyAlignment="1">
      <alignment vertical="top" wrapText="1"/>
    </xf>
    <xf numFmtId="0" fontId="12" fillId="0" borderId="0" xfId="18" applyFont="1" applyBorder="1" applyAlignment="1">
      <alignment horizontal="distributed" vertical="top" wrapText="1"/>
    </xf>
    <xf numFmtId="0" fontId="11" fillId="0" borderId="17" xfId="18" applyFont="1" applyBorder="1" applyAlignment="1">
      <alignment horizontal="center" vertical="center" wrapText="1"/>
    </xf>
    <xf numFmtId="0" fontId="11" fillId="0" borderId="37" xfId="18" applyFont="1" applyBorder="1" applyAlignment="1">
      <alignment horizontal="center" vertical="center"/>
    </xf>
    <xf numFmtId="0" fontId="11" fillId="0" borderId="34" xfId="18" applyFont="1" applyBorder="1" applyAlignment="1">
      <alignment horizontal="center" vertical="center"/>
    </xf>
    <xf numFmtId="0" fontId="11" fillId="0" borderId="35" xfId="18" applyFont="1" applyBorder="1" applyAlignment="1">
      <alignment horizontal="center" vertical="center"/>
    </xf>
    <xf numFmtId="0" fontId="12" fillId="0" borderId="17" xfId="18" applyFont="1" applyBorder="1" applyAlignment="1">
      <alignment horizontal="center" vertical="center" wrapText="1"/>
    </xf>
    <xf numFmtId="0" fontId="12" fillId="0" borderId="36" xfId="18" applyFont="1" applyBorder="1" applyAlignment="1">
      <alignment horizontal="center" vertical="center" wrapText="1"/>
    </xf>
    <xf numFmtId="0" fontId="12" fillId="0" borderId="14" xfId="18" applyFont="1" applyBorder="1" applyAlignment="1">
      <alignment horizontal="center" vertical="center" wrapText="1"/>
    </xf>
    <xf numFmtId="0" fontId="12" fillId="0" borderId="34" xfId="18" applyFont="1" applyBorder="1" applyAlignment="1">
      <alignment horizontal="center" vertical="center" wrapText="1"/>
    </xf>
    <xf numFmtId="0" fontId="12" fillId="0" borderId="38" xfId="18" applyFont="1" applyBorder="1" applyAlignment="1">
      <alignment horizontal="center" vertical="center" wrapText="1"/>
    </xf>
    <xf numFmtId="0" fontId="12" fillId="0" borderId="39" xfId="18" applyFont="1" applyBorder="1" applyAlignment="1">
      <alignment horizontal="center" vertical="center" wrapText="1"/>
    </xf>
    <xf numFmtId="0" fontId="12" fillId="0" borderId="93" xfId="18" applyFont="1" applyBorder="1" applyAlignment="1">
      <alignment horizontal="center" vertical="center"/>
    </xf>
    <xf numFmtId="0" fontId="12" fillId="0" borderId="67" xfId="18" applyFont="1" applyBorder="1" applyAlignment="1">
      <alignment horizontal="center" vertical="center"/>
    </xf>
    <xf numFmtId="0" fontId="12" fillId="0" borderId="68" xfId="18" applyFont="1" applyBorder="1" applyAlignment="1">
      <alignment horizontal="center" vertical="center"/>
    </xf>
    <xf numFmtId="0" fontId="26" fillId="0" borderId="17" xfId="18" applyFont="1" applyBorder="1" applyAlignment="1">
      <alignment horizontal="center" vertical="center" wrapText="1"/>
    </xf>
    <xf numFmtId="0" fontId="26" fillId="0" borderId="18" xfId="18" applyFont="1" applyBorder="1" applyAlignment="1">
      <alignment horizontal="center" vertical="center" wrapText="1"/>
    </xf>
    <xf numFmtId="0" fontId="26" fillId="0" borderId="34" xfId="18" applyFont="1" applyBorder="1" applyAlignment="1">
      <alignment horizontal="center" vertical="center" wrapText="1"/>
    </xf>
    <xf numFmtId="0" fontId="26" fillId="0" borderId="43" xfId="18" applyFont="1" applyBorder="1" applyAlignment="1">
      <alignment horizontal="center" vertical="center" wrapText="1"/>
    </xf>
    <xf numFmtId="0" fontId="12" fillId="0" borderId="34" xfId="18" applyFont="1" applyBorder="1" applyAlignment="1">
      <alignment horizontal="distributed" vertical="center"/>
    </xf>
    <xf numFmtId="0" fontId="12" fillId="0" borderId="38" xfId="18" applyFont="1" applyBorder="1" applyAlignment="1">
      <alignment horizontal="distributed" vertical="center"/>
    </xf>
    <xf numFmtId="0" fontId="12" fillId="0" borderId="35" xfId="18" applyFont="1" applyBorder="1" applyAlignment="1">
      <alignment horizontal="distributed" vertical="center"/>
    </xf>
    <xf numFmtId="0" fontId="12" fillId="0" borderId="40" xfId="18" applyFont="1" applyBorder="1" applyAlignment="1">
      <alignment horizontal="distributed" vertical="center"/>
    </xf>
    <xf numFmtId="0" fontId="12" fillId="0" borderId="41" xfId="18" applyFont="1" applyBorder="1" applyAlignment="1">
      <alignment horizontal="distributed" vertical="center"/>
    </xf>
    <xf numFmtId="0" fontId="12" fillId="0" borderId="42" xfId="18" applyFont="1" applyBorder="1" applyAlignment="1">
      <alignment horizontal="distributed" vertical="center"/>
    </xf>
    <xf numFmtId="0" fontId="12" fillId="0" borderId="40" xfId="18" applyFont="1" applyBorder="1" applyAlignment="1">
      <alignment horizontal="center" vertical="center"/>
    </xf>
    <xf numFmtId="0" fontId="12" fillId="0" borderId="41" xfId="18" applyFont="1" applyBorder="1" applyAlignment="1">
      <alignment horizontal="center" vertical="center"/>
    </xf>
    <xf numFmtId="0" fontId="12" fillId="0" borderId="42" xfId="18" applyFont="1" applyBorder="1" applyAlignment="1">
      <alignment horizontal="center" vertical="center"/>
    </xf>
    <xf numFmtId="0" fontId="15" fillId="22" borderId="23" xfId="11" applyFont="1" applyFill="1" applyBorder="1" applyAlignment="1" applyProtection="1">
      <alignment horizontal="left" vertical="center" shrinkToFit="1"/>
      <protection locked="0"/>
    </xf>
    <xf numFmtId="0" fontId="12" fillId="17" borderId="0" xfId="18" applyFont="1" applyFill="1" applyAlignment="1" applyProtection="1">
      <alignment horizontal="left" vertical="center"/>
      <protection locked="0"/>
    </xf>
    <xf numFmtId="0" fontId="12" fillId="17" borderId="23" xfId="18" applyFont="1" applyFill="1" applyBorder="1" applyAlignment="1" applyProtection="1">
      <alignment horizontal="left" vertical="center"/>
      <protection locked="0"/>
    </xf>
    <xf numFmtId="0" fontId="12" fillId="0" borderId="61" xfId="11" applyFont="1" applyBorder="1" applyAlignment="1">
      <alignment horizontal="center" vertical="top" textRotation="255"/>
    </xf>
    <xf numFmtId="0" fontId="12" fillId="0" borderId="46" xfId="11" applyFont="1" applyBorder="1" applyAlignment="1">
      <alignment horizontal="center" vertical="top" textRotation="255"/>
    </xf>
    <xf numFmtId="0" fontId="15" fillId="13" borderId="7" xfId="12" applyFont="1" applyFill="1" applyBorder="1" applyAlignment="1" applyProtection="1">
      <alignment horizontal="center" vertical="center" wrapText="1"/>
      <protection locked="0"/>
    </xf>
    <xf numFmtId="0" fontId="15" fillId="13" borderId="19" xfId="12" applyFont="1" applyFill="1" applyBorder="1" applyAlignment="1" applyProtection="1">
      <alignment horizontal="center" vertical="center" wrapText="1"/>
      <protection locked="0"/>
    </xf>
    <xf numFmtId="0" fontId="15" fillId="22" borderId="0" xfId="11" applyFont="1" applyFill="1" applyAlignment="1" applyProtection="1">
      <alignment horizontal="left" vertical="center"/>
      <protection locked="0"/>
    </xf>
    <xf numFmtId="0" fontId="12" fillId="0" borderId="7" xfId="11" applyFont="1" applyBorder="1" applyAlignment="1">
      <alignment horizontal="center" vertical="center"/>
    </xf>
    <xf numFmtId="0" fontId="12" fillId="0" borderId="0" xfId="11" applyFont="1" applyAlignment="1">
      <alignment horizontal="center" vertical="center"/>
    </xf>
    <xf numFmtId="0" fontId="12" fillId="0" borderId="19" xfId="11" applyFont="1" applyBorder="1" applyAlignment="1">
      <alignment horizontal="center" vertical="center"/>
    </xf>
    <xf numFmtId="0" fontId="12" fillId="0" borderId="7" xfId="11" applyFont="1" applyBorder="1" applyAlignment="1">
      <alignment horizontal="distributed" vertical="center" wrapText="1"/>
    </xf>
    <xf numFmtId="0" fontId="12" fillId="0" borderId="0" xfId="11" applyFont="1" applyAlignment="1">
      <alignment horizontal="distributed" vertical="center" wrapText="1"/>
    </xf>
    <xf numFmtId="0" fontId="12" fillId="0" borderId="19" xfId="11" applyFont="1" applyBorder="1" applyAlignment="1">
      <alignment horizontal="distributed" vertical="center" wrapText="1"/>
    </xf>
    <xf numFmtId="0" fontId="12" fillId="0" borderId="0" xfId="11" applyFont="1" applyAlignment="1">
      <alignment vertical="center" shrinkToFit="1"/>
    </xf>
    <xf numFmtId="0" fontId="12" fillId="0" borderId="22" xfId="11" applyFont="1" applyBorder="1" applyAlignment="1">
      <alignment vertical="center" shrinkToFit="1"/>
    </xf>
    <xf numFmtId="0" fontId="12" fillId="0" borderId="7" xfId="11" applyFont="1" applyBorder="1" applyAlignment="1">
      <alignment horizontal="distributed" vertical="center"/>
    </xf>
    <xf numFmtId="0" fontId="12" fillId="0" borderId="0" xfId="11" applyFont="1" applyAlignment="1">
      <alignment horizontal="distributed" vertical="center"/>
    </xf>
    <xf numFmtId="0" fontId="12" fillId="0" borderId="19" xfId="11" applyFont="1" applyBorder="1" applyAlignment="1">
      <alignment horizontal="distributed" vertical="center"/>
    </xf>
    <xf numFmtId="49" fontId="12" fillId="0" borderId="17" xfId="11" applyNumberFormat="1" applyFont="1" applyBorder="1" applyAlignment="1">
      <alignment horizontal="left" vertical="center"/>
    </xf>
    <xf numFmtId="49" fontId="12" fillId="0" borderId="36" xfId="11" applyNumberFormat="1" applyFont="1" applyBorder="1" applyAlignment="1">
      <alignment horizontal="left" vertical="center"/>
    </xf>
    <xf numFmtId="49" fontId="12" fillId="0" borderId="37" xfId="11" applyNumberFormat="1" applyFont="1" applyBorder="1" applyAlignment="1">
      <alignment horizontal="left" vertical="center"/>
    </xf>
    <xf numFmtId="0" fontId="12" fillId="0" borderId="17" xfId="11" applyFont="1" applyBorder="1" applyAlignment="1">
      <alignment horizontal="center" vertical="center"/>
    </xf>
    <xf numFmtId="0" fontId="12" fillId="0" borderId="37" xfId="11" applyFont="1" applyBorder="1" applyAlignment="1">
      <alignment horizontal="center" vertical="center"/>
    </xf>
    <xf numFmtId="0" fontId="12" fillId="0" borderId="96" xfId="11" applyFont="1" applyBorder="1" applyAlignment="1">
      <alignment horizontal="distributed" vertical="center"/>
    </xf>
    <xf numFmtId="0" fontId="12" fillId="0" borderId="36" xfId="11" applyFont="1" applyBorder="1" applyAlignment="1">
      <alignment horizontal="distributed" vertical="center"/>
    </xf>
    <xf numFmtId="0" fontId="12" fillId="0" borderId="37" xfId="11" applyFont="1" applyBorder="1" applyAlignment="1">
      <alignment horizontal="distributed" vertical="center"/>
    </xf>
    <xf numFmtId="0" fontId="12" fillId="0" borderId="17" xfId="11" applyFont="1" applyBorder="1" applyAlignment="1">
      <alignment horizontal="distributed" vertical="center"/>
    </xf>
    <xf numFmtId="0" fontId="12" fillId="22" borderId="0" xfId="11" applyFont="1" applyFill="1" applyAlignment="1" applyProtection="1">
      <alignment horizontal="left" vertical="center" shrinkToFit="1"/>
      <protection locked="0"/>
    </xf>
    <xf numFmtId="0" fontId="12" fillId="22" borderId="19" xfId="11" applyFont="1" applyFill="1" applyBorder="1" applyAlignment="1" applyProtection="1">
      <alignment horizontal="left" vertical="center" shrinkToFit="1"/>
      <protection locked="0"/>
    </xf>
    <xf numFmtId="0" fontId="12" fillId="0" borderId="20" xfId="11" applyFont="1" applyBorder="1" applyAlignment="1">
      <alignment horizontal="center" vertical="center"/>
    </xf>
    <xf numFmtId="0" fontId="11" fillId="0" borderId="7" xfId="11" applyFont="1" applyBorder="1" applyAlignment="1">
      <alignment horizontal="center" vertical="center" wrapText="1"/>
    </xf>
    <xf numFmtId="0" fontId="11" fillId="0" borderId="21" xfId="11" applyFont="1" applyBorder="1" applyAlignment="1">
      <alignment horizontal="center" vertical="center" wrapText="1"/>
    </xf>
    <xf numFmtId="0" fontId="16" fillId="0" borderId="20" xfId="11" applyFont="1" applyBorder="1" applyAlignment="1">
      <alignment horizontal="distributed" vertical="center"/>
    </xf>
    <xf numFmtId="0" fontId="16" fillId="0" borderId="0" xfId="11" applyFont="1" applyAlignment="1">
      <alignment horizontal="distributed" vertical="center"/>
    </xf>
    <xf numFmtId="0" fontId="16" fillId="0" borderId="19" xfId="11" applyFont="1" applyBorder="1" applyAlignment="1">
      <alignment horizontal="distributed" vertical="center"/>
    </xf>
    <xf numFmtId="0" fontId="7" fillId="0" borderId="66" xfId="11" applyFont="1" applyBorder="1">
      <alignment vertical="center"/>
    </xf>
    <xf numFmtId="0" fontId="7" fillId="0" borderId="67" xfId="11" applyFont="1" applyBorder="1">
      <alignment vertical="center"/>
    </xf>
    <xf numFmtId="0" fontId="7" fillId="0" borderId="68" xfId="11" applyFont="1" applyBorder="1">
      <alignment vertical="center"/>
    </xf>
    <xf numFmtId="0" fontId="8" fillId="22" borderId="93" xfId="11" applyFont="1" applyFill="1" applyBorder="1" applyAlignment="1" applyProtection="1">
      <alignment horizontal="left" vertical="center" shrinkToFit="1"/>
      <protection locked="0"/>
    </xf>
    <xf numFmtId="0" fontId="8" fillId="22" borderId="67" xfId="11" applyFont="1" applyFill="1" applyBorder="1" applyAlignment="1" applyProtection="1">
      <alignment horizontal="left" vertical="center" shrinkToFit="1"/>
      <protection locked="0"/>
    </xf>
    <xf numFmtId="0" fontId="8" fillId="22" borderId="99" xfId="11" applyFont="1" applyFill="1" applyBorder="1" applyAlignment="1" applyProtection="1">
      <alignment horizontal="left" vertical="center" shrinkToFit="1"/>
      <protection locked="0"/>
    </xf>
    <xf numFmtId="0" fontId="7" fillId="0" borderId="63" xfId="11" applyFont="1" applyBorder="1" applyAlignment="1">
      <alignment horizontal="left" vertical="center"/>
    </xf>
    <xf numFmtId="0" fontId="7" fillId="0" borderId="27" xfId="11" applyFont="1" applyBorder="1" applyAlignment="1">
      <alignment horizontal="left" vertical="center"/>
    </xf>
    <xf numFmtId="0" fontId="7" fillId="0" borderId="10" xfId="11" applyFont="1" applyBorder="1" applyAlignment="1">
      <alignment horizontal="left" vertical="center"/>
    </xf>
    <xf numFmtId="0" fontId="8" fillId="22" borderId="3" xfId="11" applyFont="1" applyFill="1" applyBorder="1" applyAlignment="1" applyProtection="1">
      <alignment horizontal="left" vertical="center" shrinkToFit="1"/>
      <protection locked="0"/>
    </xf>
    <xf numFmtId="0" fontId="8" fillId="22" borderId="27" xfId="11" applyFont="1" applyFill="1" applyBorder="1" applyAlignment="1" applyProtection="1">
      <alignment horizontal="left" vertical="center" shrinkToFit="1"/>
      <protection locked="0"/>
    </xf>
    <xf numFmtId="0" fontId="8" fillId="22" borderId="100" xfId="11" applyFont="1" applyFill="1" applyBorder="1" applyAlignment="1" applyProtection="1">
      <alignment horizontal="left" vertical="center" shrinkToFit="1"/>
      <protection locked="0"/>
    </xf>
    <xf numFmtId="0" fontId="7" fillId="0" borderId="65" xfId="11" applyFont="1" applyBorder="1">
      <alignment vertical="center"/>
    </xf>
    <xf numFmtId="0" fontId="7" fillId="0" borderId="41" xfId="11" applyFont="1" applyBorder="1">
      <alignment vertical="center"/>
    </xf>
    <xf numFmtId="0" fontId="7" fillId="0" borderId="42" xfId="11" applyFont="1" applyBorder="1">
      <alignment vertical="center"/>
    </xf>
    <xf numFmtId="0" fontId="9" fillId="0" borderId="40" xfId="11" applyFont="1" applyBorder="1" applyAlignment="1">
      <alignment horizontal="left" vertical="center"/>
    </xf>
    <xf numFmtId="0" fontId="9" fillId="0" borderId="41" xfId="11" applyFont="1" applyBorder="1" applyAlignment="1">
      <alignment horizontal="left" vertical="center"/>
    </xf>
    <xf numFmtId="0" fontId="9" fillId="0" borderId="101" xfId="11" applyFont="1" applyBorder="1" applyAlignment="1">
      <alignment horizontal="left" vertical="center"/>
    </xf>
    <xf numFmtId="0" fontId="11" fillId="0" borderId="17" xfId="11" applyFont="1" applyBorder="1" applyAlignment="1">
      <alignment horizontal="center" vertical="center" wrapText="1"/>
    </xf>
    <xf numFmtId="0" fontId="11" fillId="0" borderId="37" xfId="11" applyFont="1" applyBorder="1" applyAlignment="1">
      <alignment horizontal="center" vertical="center" wrapText="1"/>
    </xf>
    <xf numFmtId="0" fontId="11" fillId="0" borderId="34" xfId="11" applyFont="1" applyBorder="1" applyAlignment="1">
      <alignment horizontal="center" vertical="center" wrapText="1"/>
    </xf>
    <xf numFmtId="0" fontId="11" fillId="0" borderId="35" xfId="11" applyFont="1" applyBorder="1" applyAlignment="1">
      <alignment horizontal="center" vertical="center" wrapText="1"/>
    </xf>
    <xf numFmtId="0" fontId="12" fillId="0" borderId="17" xfId="11" applyFont="1" applyBorder="1" applyAlignment="1">
      <alignment horizontal="center" vertical="center" wrapText="1"/>
    </xf>
    <xf numFmtId="0" fontId="12" fillId="0" borderId="36" xfId="11" applyFont="1" applyBorder="1" applyAlignment="1">
      <alignment horizontal="center" vertical="center" wrapText="1"/>
    </xf>
    <xf numFmtId="0" fontId="12" fillId="0" borderId="14" xfId="11" applyFont="1" applyBorder="1" applyAlignment="1">
      <alignment horizontal="center" vertical="center" wrapText="1"/>
    </xf>
    <xf numFmtId="0" fontId="12" fillId="0" borderId="34" xfId="11" applyFont="1" applyBorder="1" applyAlignment="1">
      <alignment horizontal="center" vertical="center" wrapText="1"/>
    </xf>
    <xf numFmtId="0" fontId="12" fillId="0" borderId="38" xfId="11" applyFont="1" applyBorder="1" applyAlignment="1">
      <alignment horizontal="center" vertical="center" wrapText="1"/>
    </xf>
    <xf numFmtId="0" fontId="12" fillId="0" borderId="39" xfId="11" applyFont="1" applyBorder="1" applyAlignment="1">
      <alignment horizontal="center" vertical="center" wrapText="1"/>
    </xf>
    <xf numFmtId="0" fontId="12" fillId="0" borderId="93" xfId="11" applyFont="1" applyBorder="1" applyAlignment="1">
      <alignment horizontal="center" vertical="center"/>
    </xf>
    <xf numFmtId="0" fontId="12" fillId="0" borderId="67" xfId="11" applyFont="1" applyBorder="1" applyAlignment="1">
      <alignment horizontal="center" vertical="center"/>
    </xf>
    <xf numFmtId="0" fontId="12" fillId="0" borderId="68" xfId="11" applyFont="1" applyBorder="1" applyAlignment="1">
      <alignment horizontal="center" vertical="center"/>
    </xf>
    <xf numFmtId="0" fontId="13" fillId="0" borderId="17" xfId="11" applyFont="1" applyBorder="1" applyAlignment="1">
      <alignment horizontal="center" vertical="center" wrapText="1"/>
    </xf>
    <xf numFmtId="0" fontId="13" fillId="0" borderId="18" xfId="11" applyFont="1" applyBorder="1" applyAlignment="1">
      <alignment horizontal="center" vertical="center" wrapText="1"/>
    </xf>
    <xf numFmtId="0" fontId="13" fillId="0" borderId="34" xfId="11" applyFont="1" applyBorder="1" applyAlignment="1">
      <alignment horizontal="center" vertical="center" wrapText="1"/>
    </xf>
    <xf numFmtId="0" fontId="13" fillId="0" borderId="43" xfId="11" applyFont="1" applyBorder="1" applyAlignment="1">
      <alignment horizontal="center" vertical="center" wrapText="1"/>
    </xf>
    <xf numFmtId="0" fontId="12" fillId="0" borderId="34" xfId="11" applyFont="1" applyBorder="1" applyAlignment="1">
      <alignment horizontal="distributed" vertical="center"/>
    </xf>
    <xf numFmtId="0" fontId="12" fillId="0" borderId="38" xfId="11" applyFont="1" applyBorder="1" applyAlignment="1">
      <alignment horizontal="distributed" vertical="center"/>
    </xf>
    <xf numFmtId="0" fontId="12" fillId="0" borderId="35" xfId="11" applyFont="1" applyBorder="1" applyAlignment="1">
      <alignment horizontal="distributed" vertical="center"/>
    </xf>
    <xf numFmtId="0" fontId="12" fillId="0" borderId="58" xfId="11" applyFont="1" applyBorder="1" applyAlignment="1">
      <alignment horizontal="distributed" vertical="center"/>
    </xf>
    <xf numFmtId="0" fontId="12" fillId="0" borderId="40" xfId="11" applyFont="1" applyBorder="1" applyAlignment="1">
      <alignment horizontal="distributed" vertical="center"/>
    </xf>
    <xf numFmtId="0" fontId="12" fillId="0" borderId="41" xfId="11" applyFont="1" applyBorder="1" applyAlignment="1">
      <alignment horizontal="distributed" vertical="center"/>
    </xf>
    <xf numFmtId="0" fontId="12" fillId="0" borderId="42" xfId="11" applyFont="1" applyBorder="1" applyAlignment="1">
      <alignment horizontal="distributed" vertical="center"/>
    </xf>
    <xf numFmtId="0" fontId="12" fillId="0" borderId="40" xfId="11" applyFont="1" applyBorder="1" applyAlignment="1">
      <alignment horizontal="center" vertical="center"/>
    </xf>
    <xf numFmtId="0" fontId="12" fillId="0" borderId="41" xfId="11" applyFont="1" applyBorder="1" applyAlignment="1">
      <alignment horizontal="center" vertical="center"/>
    </xf>
    <xf numFmtId="0" fontId="12" fillId="0" borderId="42" xfId="11" applyFont="1" applyBorder="1" applyAlignment="1">
      <alignment horizontal="center" vertical="center"/>
    </xf>
    <xf numFmtId="0" fontId="17" fillId="13" borderId="7" xfId="11" applyFont="1" applyFill="1" applyBorder="1" applyAlignment="1" applyProtection="1">
      <alignment horizontal="center" vertical="center"/>
      <protection locked="0"/>
    </xf>
    <xf numFmtId="0" fontId="17" fillId="13" borderId="21" xfId="11" applyFont="1" applyFill="1" applyBorder="1" applyAlignment="1" applyProtection="1">
      <alignment horizontal="center" vertical="center"/>
      <protection locked="0"/>
    </xf>
    <xf numFmtId="49" fontId="12" fillId="0" borderId="1" xfId="11" applyNumberFormat="1" applyFont="1" applyBorder="1" applyAlignment="1">
      <alignment horizontal="left" vertical="center"/>
    </xf>
    <xf numFmtId="49" fontId="12" fillId="0" borderId="6" xfId="11" applyNumberFormat="1" applyFont="1" applyBorder="1" applyAlignment="1">
      <alignment horizontal="left" vertical="center"/>
    </xf>
    <xf numFmtId="49" fontId="12" fillId="0" borderId="33" xfId="11" applyNumberFormat="1" applyFont="1" applyBorder="1" applyAlignment="1">
      <alignment horizontal="left" vertical="center"/>
    </xf>
    <xf numFmtId="0" fontId="12" fillId="0" borderId="1" xfId="11" applyFont="1" applyBorder="1" applyAlignment="1">
      <alignment horizontal="center" vertical="center"/>
    </xf>
    <xf numFmtId="0" fontId="12" fillId="0" borderId="33" xfId="11" applyFont="1" applyBorder="1" applyAlignment="1">
      <alignment horizontal="center" vertical="center"/>
    </xf>
    <xf numFmtId="0" fontId="12" fillId="0" borderId="3" xfId="11" applyFont="1" applyBorder="1" applyAlignment="1">
      <alignment horizontal="distributed" vertical="center"/>
    </xf>
    <xf numFmtId="0" fontId="12" fillId="0" borderId="27" xfId="11" applyFont="1" applyBorder="1" applyAlignment="1">
      <alignment horizontal="distributed" vertical="center"/>
    </xf>
    <xf numFmtId="0" fontId="12" fillId="0" borderId="10" xfId="11" applyFont="1" applyBorder="1" applyAlignment="1">
      <alignment horizontal="distributed" vertical="center"/>
    </xf>
    <xf numFmtId="0" fontId="15" fillId="13" borderId="7" xfId="12" applyFont="1" applyFill="1" applyBorder="1" applyAlignment="1" applyProtection="1">
      <alignment horizontal="center" vertical="center"/>
      <protection locked="0"/>
    </xf>
    <xf numFmtId="0" fontId="15" fillId="13" borderId="19" xfId="12" applyFont="1" applyFill="1" applyBorder="1" applyAlignment="1" applyProtection="1">
      <alignment horizontal="center" vertical="center"/>
      <protection locked="0"/>
    </xf>
    <xf numFmtId="0" fontId="12" fillId="0" borderId="95" xfId="11" applyFont="1" applyBorder="1" applyAlignment="1">
      <alignment horizontal="distributed" vertical="center"/>
    </xf>
    <xf numFmtId="0" fontId="12" fillId="0" borderId="6" xfId="11" applyFont="1" applyBorder="1" applyAlignment="1">
      <alignment horizontal="distributed" vertical="center"/>
    </xf>
    <xf numFmtId="0" fontId="12" fillId="0" borderId="33" xfId="11" applyFont="1" applyBorder="1" applyAlignment="1">
      <alignment horizontal="distributed" vertical="center"/>
    </xf>
    <xf numFmtId="0" fontId="16" fillId="0" borderId="1" xfId="11" applyFont="1" applyBorder="1" applyAlignment="1">
      <alignment horizontal="distributed" vertical="center"/>
    </xf>
    <xf numFmtId="0" fontId="16" fillId="0" borderId="6" xfId="11" applyFont="1" applyBorder="1" applyAlignment="1">
      <alignment horizontal="distributed" vertical="center"/>
    </xf>
    <xf numFmtId="0" fontId="16" fillId="0" borderId="33" xfId="11" applyFont="1" applyBorder="1" applyAlignment="1">
      <alignment horizontal="distributed" vertical="center"/>
    </xf>
    <xf numFmtId="0" fontId="15" fillId="22" borderId="0" xfId="11" applyFont="1" applyFill="1" applyAlignment="1" applyProtection="1">
      <alignment horizontal="left" vertical="center" shrinkToFit="1"/>
      <protection locked="0"/>
    </xf>
    <xf numFmtId="0" fontId="15" fillId="13" borderId="1" xfId="12" applyFont="1" applyFill="1" applyBorder="1" applyAlignment="1" applyProtection="1">
      <alignment horizontal="center" vertical="center" wrapText="1"/>
      <protection locked="0"/>
    </xf>
    <xf numFmtId="0" fontId="15" fillId="13" borderId="33" xfId="12" applyFont="1" applyFill="1" applyBorder="1" applyAlignment="1" applyProtection="1">
      <alignment horizontal="center" vertical="center" wrapText="1"/>
      <protection locked="0"/>
    </xf>
    <xf numFmtId="0" fontId="12" fillId="0" borderId="1" xfId="11" applyFont="1" applyBorder="1" applyAlignment="1">
      <alignment horizontal="distributed" vertical="center"/>
    </xf>
    <xf numFmtId="0" fontId="0" fillId="0" borderId="0" xfId="5" applyFont="1" applyAlignment="1" applyProtection="1">
      <alignment horizontal="left" vertical="center" shrinkToFit="1"/>
      <protection locked="0"/>
    </xf>
    <xf numFmtId="0" fontId="0" fillId="0" borderId="19" xfId="5" applyFont="1" applyBorder="1" applyAlignment="1" applyProtection="1">
      <alignment horizontal="left" vertical="center" shrinkToFit="1"/>
      <protection locked="0"/>
    </xf>
    <xf numFmtId="0" fontId="22" fillId="22" borderId="50" xfId="11" applyFont="1" applyFill="1" applyBorder="1" applyAlignment="1" applyProtection="1">
      <alignment horizontal="center" vertical="center"/>
      <protection locked="0"/>
    </xf>
    <xf numFmtId="0" fontId="16" fillId="0" borderId="20" xfId="11" applyFont="1" applyBorder="1" applyAlignment="1">
      <alignment horizontal="center" vertical="center"/>
    </xf>
    <xf numFmtId="0" fontId="16" fillId="0" borderId="0" xfId="11" applyFont="1" applyAlignment="1">
      <alignment horizontal="center" vertical="center"/>
    </xf>
    <xf numFmtId="0" fontId="16" fillId="0" borderId="19" xfId="11" applyFont="1" applyBorder="1" applyAlignment="1">
      <alignment horizontal="center" vertical="center"/>
    </xf>
    <xf numFmtId="0" fontId="16" fillId="0" borderId="7" xfId="11" applyFont="1" applyBorder="1" applyAlignment="1">
      <alignment horizontal="center" vertical="center"/>
    </xf>
    <xf numFmtId="0" fontId="22" fillId="22" borderId="15" xfId="11" applyFont="1" applyFill="1" applyBorder="1" applyAlignment="1" applyProtection="1">
      <alignment horizontal="center" vertical="center"/>
      <protection locked="0"/>
    </xf>
    <xf numFmtId="0" fontId="22" fillId="22" borderId="28" xfId="11" applyFont="1" applyFill="1" applyBorder="1" applyAlignment="1" applyProtection="1">
      <alignment horizontal="center" vertical="center"/>
      <protection locked="0"/>
    </xf>
    <xf numFmtId="0" fontId="22" fillId="23" borderId="0" xfId="11" applyFont="1" applyFill="1" applyAlignment="1" applyProtection="1">
      <alignment horizontal="left" vertical="center"/>
      <protection locked="0"/>
    </xf>
    <xf numFmtId="49" fontId="12" fillId="0" borderId="1" xfId="11" applyNumberFormat="1" applyFont="1" applyBorder="1">
      <alignment vertical="center"/>
    </xf>
    <xf numFmtId="49" fontId="12" fillId="0" borderId="6" xfId="11" applyNumberFormat="1" applyFont="1" applyBorder="1">
      <alignment vertical="center"/>
    </xf>
    <xf numFmtId="49" fontId="12" fillId="0" borderId="33" xfId="11" applyNumberFormat="1" applyFont="1" applyBorder="1">
      <alignment vertical="center"/>
    </xf>
    <xf numFmtId="0" fontId="16" fillId="0" borderId="7" xfId="11" applyFont="1" applyBorder="1" applyAlignment="1">
      <alignment horizontal="center" vertical="center" wrapText="1"/>
    </xf>
    <xf numFmtId="0" fontId="16" fillId="0" borderId="19" xfId="11" applyFont="1" applyBorder="1" applyAlignment="1">
      <alignment horizontal="center" vertical="center" wrapText="1"/>
    </xf>
    <xf numFmtId="0" fontId="12" fillId="0" borderId="11" xfId="11" applyFont="1" applyBorder="1" applyAlignment="1">
      <alignment horizontal="right" vertical="center"/>
    </xf>
    <xf numFmtId="0" fontId="12" fillId="0" borderId="23" xfId="11" applyFont="1" applyBorder="1" applyAlignment="1">
      <alignment horizontal="right" vertical="center"/>
    </xf>
    <xf numFmtId="0" fontId="22" fillId="22" borderId="23" xfId="11" applyFont="1" applyFill="1" applyBorder="1" applyAlignment="1" applyProtection="1">
      <alignment horizontal="left" vertical="center"/>
      <protection locked="0"/>
    </xf>
    <xf numFmtId="0" fontId="16" fillId="0" borderId="95" xfId="11" applyFont="1" applyBorder="1" applyAlignment="1">
      <alignment horizontal="distributed" vertical="center"/>
    </xf>
    <xf numFmtId="0" fontId="22" fillId="23" borderId="6" xfId="11" applyFont="1" applyFill="1" applyBorder="1" applyAlignment="1" applyProtection="1">
      <alignment horizontal="left" vertical="center"/>
      <protection locked="0"/>
    </xf>
    <xf numFmtId="0" fontId="22" fillId="24" borderId="6" xfId="11" applyFont="1" applyFill="1" applyBorder="1" applyAlignment="1" applyProtection="1">
      <alignment horizontal="left" vertical="center"/>
      <protection locked="0"/>
    </xf>
    <xf numFmtId="0" fontId="16" fillId="0" borderId="7" xfId="11" applyFont="1" applyBorder="1" applyAlignment="1">
      <alignment horizontal="distributed" vertical="center"/>
    </xf>
    <xf numFmtId="0" fontId="22" fillId="22" borderId="45" xfId="11" applyFont="1" applyFill="1" applyBorder="1" applyAlignment="1" applyProtection="1">
      <alignment horizontal="center" vertical="center"/>
      <protection locked="0"/>
    </xf>
    <xf numFmtId="0" fontId="12" fillId="0" borderId="1" xfId="11" applyFont="1" applyBorder="1" applyAlignment="1">
      <alignment horizontal="distributed" vertical="top"/>
    </xf>
    <xf numFmtId="0" fontId="12" fillId="0" borderId="6" xfId="11" applyFont="1" applyBorder="1" applyAlignment="1">
      <alignment horizontal="distributed" vertical="top"/>
    </xf>
    <xf numFmtId="0" fontId="12" fillId="0" borderId="33" xfId="11" applyFont="1" applyBorder="1" applyAlignment="1">
      <alignment horizontal="distributed" vertical="top"/>
    </xf>
    <xf numFmtId="0" fontId="16" fillId="0" borderId="11" xfId="11" applyFont="1" applyBorder="1" applyAlignment="1">
      <alignment horizontal="distributed" vertical="center"/>
    </xf>
    <xf numFmtId="0" fontId="16" fillId="0" borderId="23" xfId="11" applyFont="1" applyBorder="1" applyAlignment="1">
      <alignment horizontal="distributed" vertical="center"/>
    </xf>
    <xf numFmtId="0" fontId="16" fillId="0" borderId="5" xfId="11" applyFont="1" applyBorder="1" applyAlignment="1">
      <alignment horizontal="distributed" vertical="center"/>
    </xf>
    <xf numFmtId="0" fontId="22" fillId="22" borderId="23" xfId="11" applyFont="1" applyFill="1" applyBorder="1" applyAlignment="1" applyProtection="1">
      <alignment horizontal="center" vertical="center"/>
      <protection locked="0"/>
    </xf>
    <xf numFmtId="0" fontId="12" fillId="0" borderId="23" xfId="11" applyFont="1" applyBorder="1" applyAlignment="1">
      <alignment horizontal="center" vertical="center"/>
    </xf>
    <xf numFmtId="0" fontId="12" fillId="22" borderId="23" xfId="11" applyFont="1" applyFill="1" applyBorder="1" applyAlignment="1" applyProtection="1">
      <alignment horizontal="left" vertical="center" shrinkToFit="1"/>
      <protection locked="0"/>
    </xf>
    <xf numFmtId="0" fontId="12" fillId="22" borderId="5" xfId="11" applyFont="1" applyFill="1" applyBorder="1" applyAlignment="1" applyProtection="1">
      <alignment horizontal="left" vertical="center" shrinkToFit="1"/>
      <protection locked="0"/>
    </xf>
    <xf numFmtId="0" fontId="16" fillId="0" borderId="28" xfId="11" applyFont="1" applyBorder="1" applyAlignment="1">
      <alignment horizontal="distributed" vertical="center"/>
    </xf>
    <xf numFmtId="0" fontId="22" fillId="23" borderId="28" xfId="11" applyFont="1" applyFill="1" applyBorder="1" applyAlignment="1" applyProtection="1">
      <alignment horizontal="left" vertical="center"/>
      <protection locked="0"/>
    </xf>
    <xf numFmtId="0" fontId="22" fillId="24" borderId="28" xfId="11" applyFont="1" applyFill="1" applyBorder="1" applyAlignment="1" applyProtection="1">
      <alignment horizontal="left" vertical="center"/>
      <protection locked="0"/>
    </xf>
    <xf numFmtId="0" fontId="22" fillId="24" borderId="0" xfId="11" applyFont="1" applyFill="1" applyAlignment="1" applyProtection="1">
      <alignment horizontal="left" vertical="center"/>
      <protection locked="0"/>
    </xf>
    <xf numFmtId="0" fontId="12" fillId="0" borderId="20" xfId="11" applyFont="1" applyBorder="1" applyAlignment="1">
      <alignment horizontal="distributed" vertical="center"/>
    </xf>
    <xf numFmtId="0" fontId="15" fillId="17" borderId="25" xfId="11" applyFont="1" applyFill="1" applyBorder="1" applyAlignment="1" applyProtection="1">
      <alignment horizontal="left" vertical="center" shrinkToFit="1"/>
      <protection locked="0"/>
    </xf>
    <xf numFmtId="0" fontId="21" fillId="17" borderId="23" xfId="11" applyFont="1" applyFill="1" applyBorder="1" applyAlignment="1" applyProtection="1">
      <alignment horizontal="left" vertical="center" shrinkToFit="1"/>
      <protection locked="0"/>
    </xf>
    <xf numFmtId="0" fontId="0" fillId="0" borderId="0" xfId="11" applyFont="1" applyAlignment="1">
      <alignment horizontal="distributed" vertical="center"/>
    </xf>
    <xf numFmtId="0" fontId="15" fillId="17" borderId="23" xfId="11" applyFont="1" applyFill="1" applyBorder="1" applyAlignment="1" applyProtection="1">
      <alignment horizontal="left" vertical="center" shrinkToFit="1"/>
      <protection locked="0"/>
    </xf>
    <xf numFmtId="0" fontId="12" fillId="0" borderId="98" xfId="11" applyFont="1" applyBorder="1" applyAlignment="1">
      <alignment horizontal="distributed" vertical="center"/>
    </xf>
    <xf numFmtId="0" fontId="21" fillId="17" borderId="28" xfId="11" applyFont="1" applyFill="1" applyBorder="1" applyAlignment="1" applyProtection="1">
      <alignment horizontal="left" vertical="center" shrinkToFit="1"/>
      <protection locked="0"/>
    </xf>
    <xf numFmtId="0" fontId="0" fillId="0" borderId="19" xfId="11" applyFont="1" applyBorder="1" applyAlignment="1">
      <alignment horizontal="distributed" vertical="center"/>
    </xf>
    <xf numFmtId="0" fontId="12" fillId="0" borderId="47" xfId="11" applyFont="1" applyBorder="1" applyAlignment="1">
      <alignment horizontal="center" vertical="top" textRotation="255"/>
    </xf>
    <xf numFmtId="0" fontId="12" fillId="0" borderId="0" xfId="11" applyFont="1" applyBorder="1" applyAlignment="1">
      <alignment horizontal="distributed" vertical="center"/>
    </xf>
    <xf numFmtId="0" fontId="12" fillId="0" borderId="0" xfId="11" applyFont="1" applyBorder="1" applyAlignment="1">
      <alignment horizontal="distributed" vertical="center" wrapText="1"/>
    </xf>
    <xf numFmtId="0" fontId="0" fillId="0" borderId="0" xfId="11" applyFont="1" applyBorder="1" applyAlignment="1">
      <alignment horizontal="distributed" vertical="center"/>
    </xf>
    <xf numFmtId="0" fontId="15" fillId="17" borderId="28" xfId="11" applyFont="1" applyFill="1" applyBorder="1" applyAlignment="1" applyProtection="1">
      <alignment horizontal="left" vertical="center" shrinkToFit="1"/>
      <protection locked="0"/>
    </xf>
    <xf numFmtId="0" fontId="0" fillId="0" borderId="28" xfId="5" applyFont="1" applyBorder="1" applyAlignment="1" applyProtection="1">
      <alignment horizontal="left" vertical="center" shrinkToFit="1"/>
      <protection locked="0"/>
    </xf>
    <xf numFmtId="0" fontId="23" fillId="0" borderId="28" xfId="11" applyFont="1" applyBorder="1" applyAlignment="1" applyProtection="1">
      <alignment horizontal="center" vertical="center"/>
      <protection locked="0"/>
    </xf>
    <xf numFmtId="0" fontId="23" fillId="0" borderId="0" xfId="11" applyFont="1" applyBorder="1" applyAlignment="1" applyProtection="1">
      <alignment horizontal="center" vertical="center"/>
      <protection locked="0"/>
    </xf>
    <xf numFmtId="0" fontId="12" fillId="0" borderId="0" xfId="11" applyFont="1" applyBorder="1" applyAlignment="1" applyProtection="1">
      <alignment vertical="center" shrinkToFit="1"/>
      <protection locked="0"/>
    </xf>
    <xf numFmtId="0" fontId="12" fillId="0" borderId="19" xfId="11" applyFont="1" applyBorder="1" applyAlignment="1" applyProtection="1">
      <alignment vertical="center" shrinkToFit="1"/>
      <protection locked="0"/>
    </xf>
    <xf numFmtId="0" fontId="12" fillId="0" borderId="53" xfId="11" applyFont="1" applyBorder="1" applyAlignment="1">
      <alignment horizontal="distributed" vertical="center"/>
    </xf>
    <xf numFmtId="0" fontId="12" fillId="0" borderId="23" xfId="11" applyFont="1" applyBorder="1" applyAlignment="1">
      <alignment horizontal="distributed" vertical="center"/>
    </xf>
    <xf numFmtId="0" fontId="12" fillId="0" borderId="5" xfId="11" applyFont="1" applyBorder="1" applyAlignment="1">
      <alignment horizontal="distributed" vertical="center"/>
    </xf>
    <xf numFmtId="0" fontId="20" fillId="0" borderId="11" xfId="11" applyFont="1" applyBorder="1" applyAlignment="1">
      <alignment horizontal="distributed" vertical="center"/>
    </xf>
    <xf numFmtId="0" fontId="20" fillId="0" borderId="23" xfId="11" applyFont="1" applyBorder="1" applyAlignment="1">
      <alignment horizontal="distributed" vertical="center"/>
    </xf>
    <xf numFmtId="0" fontId="20" fillId="0" borderId="5" xfId="11" applyFont="1" applyBorder="1" applyAlignment="1">
      <alignment horizontal="distributed" vertical="center"/>
    </xf>
    <xf numFmtId="0" fontId="12" fillId="0" borderId="127" xfId="11" applyFont="1" applyBorder="1" applyAlignment="1">
      <alignment horizontal="distributed" vertical="center" shrinkToFit="1"/>
    </xf>
    <xf numFmtId="0" fontId="0" fillId="0" borderId="41" xfId="11" applyFont="1" applyBorder="1" applyAlignment="1">
      <alignment horizontal="distributed" vertical="center" shrinkToFit="1"/>
    </xf>
    <xf numFmtId="0" fontId="0" fillId="0" borderId="42" xfId="11" applyFont="1" applyBorder="1" applyAlignment="1">
      <alignment horizontal="distributed" vertical="center" shrinkToFit="1"/>
    </xf>
    <xf numFmtId="0" fontId="12" fillId="0" borderId="17" xfId="18" applyFont="1" applyBorder="1" applyAlignment="1">
      <alignment horizontal="distributed" vertical="center"/>
    </xf>
    <xf numFmtId="0" fontId="12" fillId="0" borderId="11" xfId="11" applyFont="1" applyBorder="1" applyAlignment="1">
      <alignment horizontal="distributed" vertical="center"/>
    </xf>
    <xf numFmtId="0" fontId="12" fillId="0" borderId="20" xfId="18" applyFont="1" applyBorder="1" applyAlignment="1">
      <alignment horizontal="distributed" vertical="center"/>
    </xf>
    <xf numFmtId="0" fontId="12" fillId="0" borderId="0" xfId="18" applyFont="1" applyAlignment="1">
      <alignment horizontal="distributed" vertical="center"/>
    </xf>
    <xf numFmtId="0" fontId="12" fillId="0" borderId="19" xfId="18" applyFont="1" applyBorder="1" applyAlignment="1">
      <alignment horizontal="distributed" vertical="center"/>
    </xf>
    <xf numFmtId="0" fontId="12" fillId="0" borderId="7" xfId="18" applyFont="1" applyBorder="1" applyAlignment="1">
      <alignment horizontal="distributed" vertical="center"/>
    </xf>
    <xf numFmtId="0" fontId="11" fillId="0" borderId="7" xfId="18" applyFont="1" applyBorder="1" applyAlignment="1">
      <alignment horizontal="center" vertical="center" wrapText="1"/>
    </xf>
    <xf numFmtId="0" fontId="11" fillId="0" borderId="21" xfId="18" applyFont="1" applyBorder="1" applyAlignment="1">
      <alignment horizontal="center" vertical="center" wrapText="1"/>
    </xf>
    <xf numFmtId="0" fontId="12" fillId="0" borderId="6" xfId="18" applyFont="1" applyBorder="1" applyAlignment="1">
      <alignment horizontal="distributed" vertical="center"/>
    </xf>
    <xf numFmtId="0" fontId="12" fillId="0" borderId="33" xfId="18" applyFont="1" applyBorder="1" applyAlignment="1">
      <alignment horizontal="distributed" vertical="center"/>
    </xf>
    <xf numFmtId="0" fontId="12" fillId="0" borderId="1" xfId="18" applyFont="1" applyBorder="1" applyAlignment="1">
      <alignment horizontal="distributed" vertical="center"/>
    </xf>
    <xf numFmtId="0" fontId="12" fillId="0" borderId="7" xfId="18" applyFont="1" applyBorder="1" applyAlignment="1">
      <alignment horizontal="center" vertical="center"/>
    </xf>
    <xf numFmtId="0" fontId="12" fillId="0" borderId="19" xfId="18" applyFont="1" applyBorder="1" applyAlignment="1">
      <alignment horizontal="center" vertical="center"/>
    </xf>
    <xf numFmtId="0" fontId="12" fillId="0" borderId="95" xfId="18" applyFont="1" applyBorder="1" applyAlignment="1">
      <alignment horizontal="distributed" vertical="center"/>
    </xf>
    <xf numFmtId="0" fontId="6" fillId="0" borderId="6" xfId="18" applyFont="1" applyBorder="1" applyAlignment="1">
      <alignment horizontal="distributed" vertical="center"/>
    </xf>
    <xf numFmtId="0" fontId="6" fillId="0" borderId="33" xfId="18" applyFont="1" applyBorder="1" applyAlignment="1">
      <alignment horizontal="distributed" vertical="center"/>
    </xf>
    <xf numFmtId="0" fontId="12" fillId="0" borderId="61" xfId="18" applyFont="1" applyBorder="1" applyAlignment="1">
      <alignment horizontal="center" vertical="top" textRotation="255"/>
    </xf>
    <xf numFmtId="0" fontId="12" fillId="0" borderId="47" xfId="18" applyFont="1" applyBorder="1" applyAlignment="1">
      <alignment horizontal="center" vertical="top" textRotation="255"/>
    </xf>
    <xf numFmtId="0" fontId="6" fillId="0" borderId="0" xfId="18" applyFont="1" applyAlignment="1">
      <alignment horizontal="distributed" vertical="center"/>
    </xf>
    <xf numFmtId="0" fontId="6" fillId="0" borderId="19" xfId="18" applyFont="1" applyBorder="1" applyAlignment="1">
      <alignment horizontal="distributed" vertical="center"/>
    </xf>
    <xf numFmtId="0" fontId="12" fillId="0" borderId="11" xfId="18" applyFont="1" applyBorder="1" applyAlignment="1">
      <alignment horizontal="distributed" vertical="center"/>
    </xf>
    <xf numFmtId="0" fontId="6" fillId="0" borderId="23" xfId="18" applyFont="1" applyBorder="1" applyAlignment="1">
      <alignment horizontal="distributed" vertical="center"/>
    </xf>
    <xf numFmtId="0" fontId="6" fillId="0" borderId="5" xfId="18" applyFont="1" applyBorder="1" applyAlignment="1">
      <alignment horizontal="distributed" vertical="center"/>
    </xf>
    <xf numFmtId="0" fontId="3" fillId="0" borderId="0" xfId="18" applyAlignment="1">
      <alignment horizontal="distributed" vertical="center"/>
    </xf>
    <xf numFmtId="0" fontId="3" fillId="0" borderId="19" xfId="18" applyBorder="1" applyAlignment="1">
      <alignment horizontal="distributed" vertical="center"/>
    </xf>
    <xf numFmtId="0" fontId="11" fillId="0" borderId="95" xfId="18" applyFont="1" applyBorder="1" applyAlignment="1">
      <alignment horizontal="distributed" vertical="top" wrapText="1"/>
    </xf>
    <xf numFmtId="0" fontId="11" fillId="0" borderId="20" xfId="18" applyFont="1" applyBorder="1" applyAlignment="1">
      <alignment horizontal="distributed" vertical="top" wrapText="1"/>
    </xf>
    <xf numFmtId="0" fontId="11" fillId="0" borderId="53" xfId="18" applyFont="1" applyBorder="1" applyAlignment="1">
      <alignment horizontal="distributed" vertical="top" wrapText="1"/>
    </xf>
    <xf numFmtId="0" fontId="11" fillId="0" borderId="23" xfId="18" applyFont="1" applyBorder="1" applyAlignment="1">
      <alignment horizontal="distributed" vertical="top" wrapText="1"/>
    </xf>
    <xf numFmtId="0" fontId="11" fillId="0" borderId="5" xfId="18" applyFont="1" applyBorder="1" applyAlignment="1">
      <alignment horizontal="distributed" vertical="top" wrapText="1"/>
    </xf>
    <xf numFmtId="0" fontId="12" fillId="0" borderId="127" xfId="18" applyFont="1" applyBorder="1" applyAlignment="1">
      <alignment horizontal="distributed" vertical="top" wrapText="1"/>
    </xf>
    <xf numFmtId="0" fontId="12" fillId="0" borderId="41" xfId="18" applyFont="1" applyBorder="1" applyAlignment="1">
      <alignment horizontal="distributed" vertical="top" wrapText="1"/>
    </xf>
    <xf numFmtId="0" fontId="12" fillId="0" borderId="42" xfId="18" applyFont="1" applyBorder="1" applyAlignment="1">
      <alignment horizontal="distributed" vertical="top" wrapText="1"/>
    </xf>
    <xf numFmtId="0" fontId="12" fillId="0" borderId="40" xfId="18" applyFont="1" applyBorder="1" applyAlignment="1">
      <alignment horizontal="distributed" vertical="top" wrapText="1"/>
    </xf>
    <xf numFmtId="0" fontId="12" fillId="0" borderId="1" xfId="18" applyFont="1" applyBorder="1" applyAlignment="1">
      <alignment horizontal="center" vertical="center"/>
    </xf>
    <xf numFmtId="0" fontId="12" fillId="0" borderId="6" xfId="18" applyFont="1" applyBorder="1" applyAlignment="1">
      <alignment horizontal="center" vertical="center"/>
    </xf>
    <xf numFmtId="0" fontId="12" fillId="0" borderId="33" xfId="18" applyFont="1" applyBorder="1" applyAlignment="1">
      <alignment horizontal="center" vertical="center"/>
    </xf>
    <xf numFmtId="0" fontId="20" fillId="17" borderId="0" xfId="18" applyFont="1" applyFill="1" applyAlignment="1" applyProtection="1">
      <alignment horizontal="left" vertical="center" shrinkToFit="1"/>
      <protection locked="0"/>
    </xf>
    <xf numFmtId="0" fontId="20" fillId="17" borderId="19" xfId="18" applyFont="1" applyFill="1" applyBorder="1" applyAlignment="1" applyProtection="1">
      <alignment horizontal="left" vertical="center" shrinkToFit="1"/>
      <protection locked="0"/>
    </xf>
    <xf numFmtId="0" fontId="15" fillId="17" borderId="0" xfId="18" applyFont="1" applyFill="1" applyAlignment="1" applyProtection="1">
      <alignment horizontal="center" vertical="center" shrinkToFit="1"/>
      <protection locked="0"/>
    </xf>
    <xf numFmtId="0" fontId="3" fillId="17" borderId="0" xfId="18" applyFill="1" applyAlignment="1" applyProtection="1">
      <alignment horizontal="center" vertical="center"/>
      <protection locked="0"/>
    </xf>
    <xf numFmtId="0" fontId="15" fillId="17" borderId="0" xfId="18" applyFont="1" applyFill="1" applyAlignment="1" applyProtection="1">
      <alignment horizontal="left" vertical="center" shrinkToFit="1"/>
      <protection locked="0"/>
    </xf>
    <xf numFmtId="0" fontId="12" fillId="0" borderId="0" xfId="18" applyFont="1" applyAlignment="1">
      <alignment horizontal="left" vertical="center" shrinkToFit="1"/>
    </xf>
    <xf numFmtId="0" fontId="12" fillId="0" borderId="22" xfId="18" applyFont="1" applyBorder="1" applyAlignment="1">
      <alignment horizontal="left" vertical="center" shrinkToFit="1"/>
    </xf>
    <xf numFmtId="0" fontId="12" fillId="0" borderId="0" xfId="18" applyFont="1" applyAlignment="1" applyProtection="1">
      <alignment horizontal="left" vertical="center" shrinkToFit="1"/>
      <protection locked="0"/>
    </xf>
    <xf numFmtId="0" fontId="12" fillId="0" borderId="19" xfId="18" applyFont="1" applyBorder="1" applyAlignment="1" applyProtection="1">
      <alignment horizontal="left" vertical="center" shrinkToFit="1"/>
      <protection locked="0"/>
    </xf>
    <xf numFmtId="0" fontId="6" fillId="0" borderId="36" xfId="18" applyFont="1" applyBorder="1" applyAlignment="1">
      <alignment horizontal="distributed" vertical="center"/>
    </xf>
    <xf numFmtId="0" fontId="6" fillId="0" borderId="37" xfId="18" applyFont="1" applyBorder="1" applyAlignment="1">
      <alignment horizontal="distributed" vertical="center"/>
    </xf>
    <xf numFmtId="0" fontId="6" fillId="0" borderId="20" xfId="18" applyFont="1" applyBorder="1" applyAlignment="1">
      <alignment horizontal="distributed" vertical="center"/>
    </xf>
    <xf numFmtId="0" fontId="6" fillId="0" borderId="53" xfId="18" applyFont="1" applyBorder="1" applyAlignment="1">
      <alignment horizontal="distributed" vertical="center"/>
    </xf>
    <xf numFmtId="0" fontId="12" fillId="0" borderId="0" xfId="18" applyFont="1" applyAlignment="1">
      <alignment horizontal="center" vertical="center" shrinkToFit="1"/>
    </xf>
    <xf numFmtId="0" fontId="3" fillId="17" borderId="23" xfId="18" applyFill="1" applyBorder="1" applyAlignment="1" applyProtection="1">
      <alignment horizontal="center" vertical="center"/>
      <protection locked="0"/>
    </xf>
    <xf numFmtId="0" fontId="6" fillId="0" borderId="6" xfId="18" applyFont="1" applyBorder="1" applyAlignment="1">
      <alignment horizontal="distributed" vertical="top" wrapText="1"/>
    </xf>
    <xf numFmtId="0" fontId="6" fillId="0" borderId="33" xfId="18" applyFont="1" applyBorder="1" applyAlignment="1">
      <alignment horizontal="distributed" vertical="top" wrapText="1"/>
    </xf>
    <xf numFmtId="0" fontId="6" fillId="0" borderId="7" xfId="18" applyFont="1" applyBorder="1" applyAlignment="1">
      <alignment horizontal="distributed" vertical="top" wrapText="1"/>
    </xf>
    <xf numFmtId="0" fontId="6" fillId="0" borderId="0" xfId="18" applyFont="1" applyAlignment="1">
      <alignment horizontal="distributed" vertical="top" wrapText="1"/>
    </xf>
    <xf numFmtId="0" fontId="6" fillId="0" borderId="19" xfId="18" applyFont="1" applyBorder="1" applyAlignment="1">
      <alignment horizontal="distributed" vertical="top" wrapText="1"/>
    </xf>
    <xf numFmtId="0" fontId="11" fillId="0" borderId="37" xfId="11" applyFont="1" applyBorder="1" applyAlignment="1">
      <alignment horizontal="center" vertical="center"/>
    </xf>
    <xf numFmtId="0" fontId="11" fillId="0" borderId="34" xfId="11" applyFont="1" applyBorder="1" applyAlignment="1">
      <alignment horizontal="center" vertical="center"/>
    </xf>
    <xf numFmtId="0" fontId="11" fillId="0" borderId="35" xfId="11" applyFont="1" applyBorder="1" applyAlignment="1">
      <alignment horizontal="center" vertical="center"/>
    </xf>
    <xf numFmtId="0" fontId="12" fillId="17" borderId="0" xfId="18" applyFont="1" applyFill="1" applyBorder="1" applyAlignment="1" applyProtection="1">
      <alignment horizontal="center" vertical="center"/>
      <protection locked="0"/>
    </xf>
    <xf numFmtId="0" fontId="15" fillId="17" borderId="6" xfId="18" applyFont="1" applyFill="1" applyBorder="1" applyAlignment="1" applyProtection="1">
      <alignment horizontal="left" vertical="center" shrinkToFit="1"/>
      <protection locked="0"/>
    </xf>
    <xf numFmtId="0" fontId="26" fillId="0" borderId="17" xfId="11" applyFont="1" applyBorder="1" applyAlignment="1">
      <alignment horizontal="center" vertical="center" wrapText="1"/>
    </xf>
    <xf numFmtId="0" fontId="26" fillId="0" borderId="18" xfId="11" applyFont="1" applyBorder="1" applyAlignment="1">
      <alignment horizontal="center" vertical="center" wrapText="1"/>
    </xf>
    <xf numFmtId="0" fontId="26" fillId="0" borderId="34" xfId="11" applyFont="1" applyBorder="1" applyAlignment="1">
      <alignment horizontal="center" vertical="center" wrapText="1"/>
    </xf>
    <xf numFmtId="0" fontId="26" fillId="0" borderId="43" xfId="11" applyFont="1" applyBorder="1" applyAlignment="1">
      <alignment horizontal="center" vertical="center" wrapText="1"/>
    </xf>
    <xf numFmtId="0" fontId="12" fillId="0" borderId="61" xfId="11" applyFont="1" applyBorder="1" applyAlignment="1">
      <alignment horizontal="center" vertical="top" textRotation="255" wrapText="1"/>
    </xf>
    <xf numFmtId="0" fontId="12" fillId="0" borderId="46" xfId="11" applyFont="1" applyBorder="1" applyAlignment="1">
      <alignment horizontal="center" vertical="top" textRotation="255" wrapText="1"/>
    </xf>
    <xf numFmtId="0" fontId="16" fillId="0" borderId="7" xfId="11" applyFont="1" applyBorder="1" applyAlignment="1">
      <alignment horizontal="center" vertical="top" wrapText="1"/>
    </xf>
    <xf numFmtId="0" fontId="16" fillId="0" borderId="19" xfId="11" applyFont="1" applyBorder="1" applyAlignment="1">
      <alignment horizontal="center" vertical="top" wrapText="1"/>
    </xf>
    <xf numFmtId="0" fontId="29" fillId="0" borderId="7" xfId="11" applyFont="1" applyBorder="1" applyAlignment="1">
      <alignment horizontal="left" vertical="center"/>
    </xf>
    <xf numFmtId="0" fontId="29" fillId="0" borderId="0" xfId="11" applyFont="1" applyAlignment="1">
      <alignment horizontal="left" vertical="center"/>
    </xf>
    <xf numFmtId="0" fontId="29" fillId="0" borderId="19" xfId="11" applyFont="1" applyBorder="1" applyAlignment="1">
      <alignment horizontal="left" vertical="center"/>
    </xf>
    <xf numFmtId="0" fontId="12" fillId="0" borderId="97" xfId="11" applyFont="1" applyBorder="1" applyAlignment="1">
      <alignment horizontal="distributed" vertical="center"/>
    </xf>
    <xf numFmtId="0" fontId="12" fillId="0" borderId="54" xfId="11" applyFont="1" applyBorder="1" applyAlignment="1">
      <alignment horizontal="distributed" vertical="center"/>
    </xf>
    <xf numFmtId="0" fontId="12" fillId="0" borderId="55" xfId="11" applyFont="1" applyBorder="1" applyAlignment="1">
      <alignment horizontal="distributed" vertical="center"/>
    </xf>
    <xf numFmtId="0" fontId="20" fillId="0" borderId="7" xfId="11" applyFont="1" applyBorder="1" applyAlignment="1">
      <alignment horizontal="center" vertical="top" wrapText="1"/>
    </xf>
    <xf numFmtId="0" fontId="20" fillId="0" borderId="19" xfId="11" applyFont="1" applyBorder="1" applyAlignment="1">
      <alignment horizontal="center" vertical="top" wrapText="1"/>
    </xf>
    <xf numFmtId="56" fontId="12" fillId="0" borderId="7" xfId="11" applyNumberFormat="1" applyFont="1" applyBorder="1" applyAlignment="1">
      <alignment horizontal="distributed" vertical="center"/>
    </xf>
    <xf numFmtId="0" fontId="12" fillId="0" borderId="32" xfId="11" applyFont="1" applyBorder="1" applyAlignment="1">
      <alignment horizontal="distributed" vertical="center"/>
    </xf>
    <xf numFmtId="0" fontId="12" fillId="0" borderId="45" xfId="11" applyFont="1" applyBorder="1" applyAlignment="1">
      <alignment horizontal="distributed" vertical="center"/>
    </xf>
    <xf numFmtId="0" fontId="12" fillId="0" borderId="56" xfId="11" applyFont="1" applyBorder="1" applyAlignment="1">
      <alignment horizontal="distributed" vertical="center"/>
    </xf>
    <xf numFmtId="0" fontId="15" fillId="0" borderId="6" xfId="11" applyFont="1" applyBorder="1" applyAlignment="1">
      <alignment horizontal="distributed"/>
    </xf>
    <xf numFmtId="0" fontId="15" fillId="0" borderId="33" xfId="11" applyFont="1" applyBorder="1" applyAlignment="1">
      <alignment horizontal="distributed"/>
    </xf>
    <xf numFmtId="0" fontId="12" fillId="17" borderId="0" xfId="11" applyFont="1" applyFill="1" applyAlignment="1" applyProtection="1">
      <alignment horizontal="left" vertical="center" shrinkToFit="1"/>
      <protection locked="0"/>
    </xf>
    <xf numFmtId="0" fontId="12" fillId="17" borderId="19" xfId="11" applyFont="1" applyFill="1" applyBorder="1" applyAlignment="1" applyProtection="1">
      <alignment horizontal="left" vertical="center" shrinkToFit="1"/>
      <protection locked="0"/>
    </xf>
    <xf numFmtId="56" fontId="12" fillId="0" borderId="7" xfId="11" applyNumberFormat="1" applyFont="1" applyBorder="1" applyAlignment="1">
      <alignment horizontal="distributed" vertical="center" wrapText="1"/>
    </xf>
    <xf numFmtId="0" fontId="0" fillId="0" borderId="0" xfId="11" applyFont="1" applyAlignment="1">
      <alignment horizontal="distributed" vertical="center" wrapText="1"/>
    </xf>
    <xf numFmtId="0" fontId="0" fillId="0" borderId="19" xfId="11" applyFont="1" applyBorder="1" applyAlignment="1">
      <alignment horizontal="distributed" vertical="center" wrapText="1"/>
    </xf>
    <xf numFmtId="0" fontId="12" fillId="0" borderId="30" xfId="11" applyFont="1" applyBorder="1" applyAlignment="1">
      <alignment horizontal="distributed" vertical="center"/>
    </xf>
    <xf numFmtId="0" fontId="12" fillId="0" borderId="15" xfId="11" applyFont="1" applyBorder="1" applyAlignment="1">
      <alignment horizontal="distributed" vertical="center"/>
    </xf>
    <xf numFmtId="0" fontId="12" fillId="0" borderId="16" xfId="11" applyFont="1" applyBorder="1" applyAlignment="1">
      <alignment horizontal="distributed" vertical="center"/>
    </xf>
    <xf numFmtId="0" fontId="0" fillId="0" borderId="23" xfId="11" applyFont="1" applyBorder="1" applyAlignment="1">
      <alignment horizontal="distributed" vertical="center"/>
    </xf>
    <xf numFmtId="0" fontId="0" fillId="0" borderId="5" xfId="11" applyFont="1" applyBorder="1" applyAlignment="1">
      <alignment horizontal="distributed" vertical="center"/>
    </xf>
    <xf numFmtId="0" fontId="0" fillId="17" borderId="23" xfId="11" applyFont="1" applyFill="1" applyBorder="1" applyAlignment="1" applyProtection="1">
      <alignment horizontal="left" vertical="center" shrinkToFit="1"/>
      <protection locked="0"/>
    </xf>
    <xf numFmtId="0" fontId="15" fillId="0" borderId="6" xfId="11" applyFont="1" applyBorder="1" applyAlignment="1">
      <alignment horizontal="distributed" vertical="center"/>
    </xf>
    <xf numFmtId="0" fontId="15" fillId="0" borderId="33" xfId="11" applyFont="1" applyBorder="1" applyAlignment="1">
      <alignment horizontal="distributed" vertical="center"/>
    </xf>
    <xf numFmtId="0" fontId="0" fillId="0" borderId="36" xfId="11" applyFont="1" applyBorder="1" applyAlignment="1">
      <alignment horizontal="distributed" vertical="center"/>
    </xf>
    <xf numFmtId="0" fontId="0" fillId="0" borderId="37" xfId="11" applyFont="1" applyBorder="1" applyAlignment="1">
      <alignment horizontal="distributed" vertical="center"/>
    </xf>
    <xf numFmtId="0" fontId="12" fillId="0" borderId="0" xfId="11" applyFont="1" applyAlignment="1">
      <alignment horizontal="right" vertical="center"/>
    </xf>
    <xf numFmtId="179" fontId="15" fillId="17" borderId="0" xfId="11" applyNumberFormat="1" applyFont="1" applyFill="1" applyAlignment="1" applyProtection="1">
      <alignment horizontal="center" vertical="center"/>
      <protection locked="0"/>
    </xf>
    <xf numFmtId="0" fontId="12" fillId="13" borderId="0" xfId="11" applyFont="1" applyFill="1" applyAlignment="1" applyProtection="1">
      <alignment horizontal="center" vertical="center"/>
      <protection locked="0"/>
    </xf>
    <xf numFmtId="0" fontId="12" fillId="16" borderId="0" xfId="11" applyFont="1" applyFill="1" applyAlignment="1" applyProtection="1">
      <alignment horizontal="center" vertical="center"/>
      <protection locked="0"/>
    </xf>
    <xf numFmtId="0" fontId="15" fillId="17" borderId="0" xfId="11" applyFont="1" applyFill="1" applyAlignment="1" applyProtection="1">
      <alignment horizontal="center" vertical="center"/>
      <protection locked="0"/>
    </xf>
    <xf numFmtId="0" fontId="23" fillId="0" borderId="0" xfId="11" applyFont="1" applyAlignment="1">
      <alignment horizontal="center" vertical="center"/>
    </xf>
    <xf numFmtId="0" fontId="20" fillId="0" borderId="7" xfId="11" applyFont="1" applyBorder="1" applyAlignment="1">
      <alignment horizontal="right" vertical="center"/>
    </xf>
    <xf numFmtId="0" fontId="20" fillId="0" borderId="0" xfId="11" applyFont="1" applyAlignment="1">
      <alignment horizontal="right" vertical="center"/>
    </xf>
    <xf numFmtId="0" fontId="12" fillId="0" borderId="7" xfId="11" applyFont="1" applyBorder="1" applyAlignment="1">
      <alignment horizontal="right" vertical="center"/>
    </xf>
    <xf numFmtId="0" fontId="15" fillId="13" borderId="36" xfId="11" applyFont="1" applyFill="1" applyBorder="1" applyAlignment="1" applyProtection="1">
      <alignment horizontal="center" vertical="center"/>
      <protection locked="0"/>
    </xf>
    <xf numFmtId="0" fontId="15" fillId="16" borderId="36" xfId="11" applyFont="1" applyFill="1" applyBorder="1" applyAlignment="1" applyProtection="1">
      <alignment horizontal="center" vertical="center"/>
      <protection locked="0"/>
    </xf>
    <xf numFmtId="0" fontId="15" fillId="17" borderId="0" xfId="11" applyFont="1" applyFill="1" applyAlignment="1" applyProtection="1">
      <alignment horizontal="center" vertical="center" shrinkToFit="1"/>
      <protection locked="0"/>
    </xf>
    <xf numFmtId="0" fontId="15" fillId="17" borderId="23" xfId="11" applyFont="1" applyFill="1" applyBorder="1" applyAlignment="1" applyProtection="1">
      <alignment horizontal="center" vertical="center" shrinkToFit="1"/>
      <protection locked="0"/>
    </xf>
    <xf numFmtId="0" fontId="15" fillId="13" borderId="0" xfId="11" applyFont="1" applyFill="1" applyAlignment="1" applyProtection="1">
      <alignment horizontal="center" vertical="center"/>
      <protection locked="0"/>
    </xf>
    <xf numFmtId="0" fontId="15" fillId="16" borderId="0" xfId="11" applyFont="1" applyFill="1" applyAlignment="1" applyProtection="1">
      <alignment horizontal="center" vertical="center"/>
      <protection locked="0"/>
    </xf>
    <xf numFmtId="0" fontId="12" fillId="0" borderId="38" xfId="11" applyFont="1" applyBorder="1" applyAlignment="1">
      <alignment horizontal="distributed" vertical="center" wrapText="1"/>
    </xf>
    <xf numFmtId="0" fontId="21" fillId="17" borderId="41" xfId="11" applyFont="1" applyFill="1" applyBorder="1" applyAlignment="1" applyProtection="1">
      <alignment horizontal="left" vertical="center" shrinkToFit="1"/>
      <protection locked="0"/>
    </xf>
    <xf numFmtId="0" fontId="21" fillId="17" borderId="42" xfId="11" applyFont="1" applyFill="1" applyBorder="1" applyAlignment="1" applyProtection="1">
      <alignment horizontal="left" vertical="center" shrinkToFit="1"/>
      <protection locked="0"/>
    </xf>
    <xf numFmtId="0" fontId="15" fillId="17" borderId="36" xfId="11" applyFont="1" applyFill="1" applyBorder="1" applyAlignment="1" applyProtection="1">
      <alignment horizontal="center" vertical="center" shrinkToFit="1"/>
      <protection locked="0"/>
    </xf>
    <xf numFmtId="0" fontId="21" fillId="17" borderId="36" xfId="11" applyFont="1" applyFill="1" applyBorder="1" applyAlignment="1" applyProtection="1">
      <alignment horizontal="left" vertical="center" shrinkToFit="1"/>
      <protection locked="0"/>
    </xf>
    <xf numFmtId="0" fontId="11" fillId="0" borderId="7" xfId="11" applyFont="1" applyBorder="1" applyAlignment="1">
      <alignment horizontal="distributed" vertical="center"/>
    </xf>
    <xf numFmtId="0" fontId="11" fillId="0" borderId="0" xfId="11" applyFont="1" applyAlignment="1">
      <alignment horizontal="distributed" vertical="center"/>
    </xf>
    <xf numFmtId="0" fontId="11" fillId="0" borderId="19" xfId="11" applyFont="1" applyBorder="1" applyAlignment="1">
      <alignment horizontal="distributed" vertical="center"/>
    </xf>
    <xf numFmtId="0" fontId="0" fillId="0" borderId="15" xfId="11" applyFont="1" applyBorder="1" applyAlignment="1">
      <alignment horizontal="distributed" vertical="center"/>
    </xf>
    <xf numFmtId="0" fontId="0" fillId="0" borderId="16" xfId="11" applyFont="1" applyBorder="1" applyAlignment="1">
      <alignment horizontal="distributed" vertical="center"/>
    </xf>
    <xf numFmtId="0" fontId="12" fillId="0" borderId="31" xfId="11" applyFont="1" applyBorder="1" applyAlignment="1">
      <alignment horizontal="distributed" vertical="center"/>
    </xf>
    <xf numFmtId="0" fontId="12" fillId="0" borderId="28" xfId="11" applyFont="1" applyBorder="1" applyAlignment="1">
      <alignment horizontal="distributed" vertical="center"/>
    </xf>
    <xf numFmtId="0" fontId="12" fillId="0" borderId="29" xfId="11" applyFont="1" applyBorder="1" applyAlignment="1">
      <alignment horizontal="distributed" vertical="center"/>
    </xf>
    <xf numFmtId="0" fontId="15" fillId="17" borderId="0" xfId="11" applyFont="1" applyFill="1" applyAlignment="1" applyProtection="1">
      <alignment horizontal="left" vertical="center" shrinkToFit="1"/>
      <protection locked="0"/>
    </xf>
    <xf numFmtId="0" fontId="11" fillId="0" borderId="1" xfId="11" applyFont="1" applyBorder="1" applyAlignment="1">
      <alignment horizontal="distributed" vertical="center"/>
    </xf>
    <xf numFmtId="0" fontId="11" fillId="0" borderId="6" xfId="11" applyFont="1" applyBorder="1" applyAlignment="1">
      <alignment horizontal="distributed" vertical="center"/>
    </xf>
    <xf numFmtId="0" fontId="11" fillId="0" borderId="33" xfId="11" applyFont="1" applyBorder="1" applyAlignment="1">
      <alignment horizontal="distributed" vertical="center"/>
    </xf>
    <xf numFmtId="0" fontId="35" fillId="17" borderId="89" xfId="11" applyFont="1" applyFill="1" applyBorder="1" applyAlignment="1" applyProtection="1">
      <alignment horizontal="center" vertical="center" wrapText="1"/>
      <protection locked="0"/>
    </xf>
    <xf numFmtId="0" fontId="35" fillId="17" borderId="6" xfId="11" applyFont="1" applyFill="1" applyBorder="1" applyAlignment="1" applyProtection="1">
      <alignment horizontal="center" vertical="center"/>
      <protection locked="0"/>
    </xf>
    <xf numFmtId="0" fontId="35" fillId="17" borderId="33" xfId="11" applyFont="1" applyFill="1" applyBorder="1" applyAlignment="1" applyProtection="1">
      <alignment horizontal="center" vertical="center"/>
      <protection locked="0"/>
    </xf>
    <xf numFmtId="0" fontId="35" fillId="17" borderId="90" xfId="11" applyFont="1" applyFill="1" applyBorder="1" applyAlignment="1" applyProtection="1">
      <alignment horizontal="center" vertical="center"/>
      <protection locked="0"/>
    </xf>
    <xf numFmtId="0" fontId="35" fillId="17" borderId="23" xfId="11" applyFont="1" applyFill="1" applyBorder="1" applyAlignment="1" applyProtection="1">
      <alignment horizontal="center" vertical="center"/>
      <protection locked="0"/>
    </xf>
    <xf numFmtId="0" fontId="35" fillId="17" borderId="5" xfId="11" applyFont="1" applyFill="1" applyBorder="1" applyAlignment="1" applyProtection="1">
      <alignment horizontal="center" vertical="center"/>
      <protection locked="0"/>
    </xf>
    <xf numFmtId="0" fontId="34" fillId="17" borderId="1" xfId="11" applyFont="1" applyFill="1" applyBorder="1" applyAlignment="1" applyProtection="1">
      <alignment horizontal="left" vertical="center" wrapText="1"/>
      <protection locked="0"/>
    </xf>
    <xf numFmtId="0" fontId="34" fillId="17" borderId="6" xfId="11" applyFont="1" applyFill="1" applyBorder="1" applyAlignment="1" applyProtection="1">
      <alignment horizontal="left" vertical="center" wrapText="1"/>
      <protection locked="0"/>
    </xf>
    <xf numFmtId="0" fontId="34" fillId="17" borderId="33" xfId="11" applyFont="1" applyFill="1" applyBorder="1" applyAlignment="1" applyProtection="1">
      <alignment horizontal="left" vertical="center" wrapText="1"/>
      <protection locked="0"/>
    </xf>
    <xf numFmtId="0" fontId="34" fillId="17" borderId="11" xfId="11" applyFont="1" applyFill="1" applyBorder="1" applyAlignment="1" applyProtection="1">
      <alignment horizontal="left" vertical="center" wrapText="1"/>
      <protection locked="0"/>
    </xf>
    <xf numFmtId="0" fontId="34" fillId="17" borderId="23" xfId="11" applyFont="1" applyFill="1" applyBorder="1" applyAlignment="1" applyProtection="1">
      <alignment horizontal="left" vertical="center" wrapText="1"/>
      <protection locked="0"/>
    </xf>
    <xf numFmtId="0" fontId="34" fillId="17" borderId="5" xfId="11" applyFont="1" applyFill="1" applyBorder="1" applyAlignment="1" applyProtection="1">
      <alignment horizontal="left" vertical="center" wrapText="1"/>
      <protection locked="0"/>
    </xf>
    <xf numFmtId="0" fontId="15" fillId="13" borderId="1" xfId="11" applyFont="1" applyFill="1" applyBorder="1" applyAlignment="1" applyProtection="1">
      <alignment horizontal="center" vertical="center"/>
      <protection locked="0"/>
    </xf>
    <xf numFmtId="0" fontId="15" fillId="13" borderId="11" xfId="11" applyFont="1" applyFill="1" applyBorder="1" applyAlignment="1" applyProtection="1">
      <alignment horizontal="center" vertical="center"/>
      <protection locked="0"/>
    </xf>
    <xf numFmtId="0" fontId="12" fillId="0" borderId="6" xfId="11" applyFont="1" applyBorder="1" applyAlignment="1">
      <alignment horizontal="left" vertical="center"/>
    </xf>
    <xf numFmtId="0" fontId="12" fillId="0" borderId="23" xfId="11" applyFont="1" applyBorder="1" applyAlignment="1">
      <alignment horizontal="left" vertical="center"/>
    </xf>
    <xf numFmtId="0" fontId="15" fillId="13" borderId="6" xfId="11" applyFont="1" applyFill="1" applyBorder="1" applyAlignment="1" applyProtection="1">
      <alignment horizontal="center" vertical="center"/>
      <protection locked="0"/>
    </xf>
    <xf numFmtId="0" fontId="15" fillId="13" borderId="23" xfId="11" applyFont="1" applyFill="1" applyBorder="1" applyAlignment="1" applyProtection="1">
      <alignment horizontal="center" vertical="center"/>
      <protection locked="0"/>
    </xf>
    <xf numFmtId="56" fontId="12" fillId="0" borderId="7" xfId="11" applyNumberFormat="1" applyFont="1" applyBorder="1" applyAlignment="1">
      <alignment horizontal="center" vertical="center"/>
    </xf>
    <xf numFmtId="56" fontId="12" fillId="0" borderId="0" xfId="11" applyNumberFormat="1" applyFont="1" applyAlignment="1">
      <alignment horizontal="center" vertical="center"/>
    </xf>
    <xf numFmtId="56" fontId="12" fillId="0" borderId="19" xfId="11" applyNumberFormat="1" applyFont="1" applyBorder="1" applyAlignment="1">
      <alignment horizontal="center" vertical="center"/>
    </xf>
    <xf numFmtId="0" fontId="12" fillId="17" borderId="96" xfId="11" applyFont="1" applyFill="1" applyBorder="1" applyAlignment="1" applyProtection="1">
      <alignment horizontal="center" vertical="center"/>
      <protection locked="0"/>
    </xf>
    <xf numFmtId="0" fontId="12" fillId="17" borderId="36" xfId="11" applyFont="1" applyFill="1" applyBorder="1" applyAlignment="1" applyProtection="1">
      <alignment horizontal="center" vertical="center"/>
      <protection locked="0"/>
    </xf>
    <xf numFmtId="0" fontId="12" fillId="0" borderId="64" xfId="11" applyFont="1" applyBorder="1" applyAlignment="1">
      <alignment horizontal="left" vertical="center"/>
    </xf>
    <xf numFmtId="0" fontId="12" fillId="0" borderId="49" xfId="11" applyFont="1" applyBorder="1" applyAlignment="1">
      <alignment horizontal="left" vertical="center"/>
    </xf>
    <xf numFmtId="0" fontId="12" fillId="0" borderId="91" xfId="11" applyFont="1" applyBorder="1" applyAlignment="1">
      <alignment horizontal="center" vertical="center"/>
    </xf>
    <xf numFmtId="0" fontId="12" fillId="0" borderId="92" xfId="11" applyFont="1" applyBorder="1" applyAlignment="1">
      <alignment horizontal="center" vertical="center"/>
    </xf>
    <xf numFmtId="0" fontId="12" fillId="0" borderId="94" xfId="11" applyFont="1" applyBorder="1" applyAlignment="1">
      <alignment horizontal="center" vertical="center"/>
    </xf>
    <xf numFmtId="0" fontId="34" fillId="17" borderId="89" xfId="11" applyFont="1" applyFill="1" applyBorder="1" applyAlignment="1" applyProtection="1">
      <alignment horizontal="center" vertical="center" wrapText="1"/>
      <protection locked="0"/>
    </xf>
    <xf numFmtId="0" fontId="34" fillId="17" borderId="6" xfId="11" applyFont="1" applyFill="1" applyBorder="1" applyAlignment="1" applyProtection="1">
      <alignment horizontal="center" vertical="center"/>
      <protection locked="0"/>
    </xf>
    <xf numFmtId="0" fontId="34" fillId="17" borderId="33" xfId="11" applyFont="1" applyFill="1" applyBorder="1" applyAlignment="1" applyProtection="1">
      <alignment horizontal="center" vertical="center"/>
      <protection locked="0"/>
    </xf>
    <xf numFmtId="0" fontId="34" fillId="17" borderId="90" xfId="11" applyFont="1" applyFill="1" applyBorder="1" applyAlignment="1" applyProtection="1">
      <alignment horizontal="center" vertical="center"/>
      <protection locked="0"/>
    </xf>
    <xf numFmtId="0" fontId="34" fillId="17" borderId="23" xfId="11" applyFont="1" applyFill="1" applyBorder="1" applyAlignment="1" applyProtection="1">
      <alignment horizontal="center" vertical="center"/>
      <protection locked="0"/>
    </xf>
    <xf numFmtId="0" fontId="34" fillId="17" borderId="5" xfId="11" applyFont="1" applyFill="1" applyBorder="1" applyAlignment="1" applyProtection="1">
      <alignment horizontal="center" vertical="center"/>
      <protection locked="0"/>
    </xf>
    <xf numFmtId="0" fontId="35" fillId="17" borderId="1" xfId="11" applyFont="1" applyFill="1" applyBorder="1" applyAlignment="1" applyProtection="1">
      <alignment horizontal="left" vertical="center" wrapText="1"/>
      <protection locked="0"/>
    </xf>
    <xf numFmtId="0" fontId="35" fillId="17" borderId="6" xfId="11" applyFont="1" applyFill="1" applyBorder="1" applyAlignment="1" applyProtection="1">
      <alignment horizontal="left" vertical="center" wrapText="1"/>
      <protection locked="0"/>
    </xf>
    <xf numFmtId="0" fontId="35" fillId="17" borderId="33" xfId="11" applyFont="1" applyFill="1" applyBorder="1" applyAlignment="1" applyProtection="1">
      <alignment horizontal="left" vertical="center" wrapText="1"/>
      <protection locked="0"/>
    </xf>
    <xf numFmtId="0" fontId="35" fillId="17" borderId="11" xfId="11" applyFont="1" applyFill="1" applyBorder="1" applyAlignment="1" applyProtection="1">
      <alignment horizontal="left" vertical="center" wrapText="1"/>
      <protection locked="0"/>
    </xf>
    <xf numFmtId="0" fontId="35" fillId="17" borderId="23" xfId="11" applyFont="1" applyFill="1" applyBorder="1" applyAlignment="1" applyProtection="1">
      <alignment horizontal="left" vertical="center" wrapText="1"/>
      <protection locked="0"/>
    </xf>
    <xf numFmtId="0" fontId="35" fillId="17" borderId="5" xfId="11" applyFont="1" applyFill="1" applyBorder="1" applyAlignment="1" applyProtection="1">
      <alignment horizontal="left" vertical="center" wrapText="1"/>
      <protection locked="0"/>
    </xf>
    <xf numFmtId="0" fontId="12" fillId="0" borderId="0" xfId="11" applyFont="1" applyAlignment="1">
      <alignment horizontal="left" vertical="center"/>
    </xf>
    <xf numFmtId="0" fontId="12" fillId="0" borderId="21" xfId="11" applyFont="1" applyBorder="1" applyAlignment="1">
      <alignment horizontal="left" vertical="center"/>
    </xf>
    <xf numFmtId="0" fontId="12" fillId="0" borderId="38" xfId="11" applyFont="1" applyBorder="1" applyAlignment="1">
      <alignment horizontal="left" vertical="center"/>
    </xf>
    <xf numFmtId="0" fontId="12" fillId="0" borderId="43" xfId="11" applyFont="1" applyBorder="1" applyAlignment="1">
      <alignment horizontal="left" vertical="center"/>
    </xf>
    <xf numFmtId="0" fontId="34" fillId="17" borderId="13" xfId="11" applyFont="1" applyFill="1" applyBorder="1" applyAlignment="1" applyProtection="1">
      <alignment horizontal="center" vertical="center"/>
      <protection locked="0"/>
    </xf>
    <xf numFmtId="0" fontId="34" fillId="17" borderId="38" xfId="11" applyFont="1" applyFill="1" applyBorder="1" applyAlignment="1" applyProtection="1">
      <alignment horizontal="center" vertical="center"/>
      <protection locked="0"/>
    </xf>
    <xf numFmtId="0" fontId="34" fillId="17" borderId="35" xfId="11" applyFont="1" applyFill="1" applyBorder="1" applyAlignment="1" applyProtection="1">
      <alignment horizontal="center" vertical="center"/>
      <protection locked="0"/>
    </xf>
    <xf numFmtId="0" fontId="34" fillId="17" borderId="34" xfId="11" applyFont="1" applyFill="1" applyBorder="1" applyAlignment="1" applyProtection="1">
      <alignment horizontal="left" vertical="center" wrapText="1"/>
      <protection locked="0"/>
    </xf>
    <xf numFmtId="0" fontId="34" fillId="17" borderId="38" xfId="11" applyFont="1" applyFill="1" applyBorder="1" applyAlignment="1" applyProtection="1">
      <alignment horizontal="left" vertical="center" wrapText="1"/>
      <protection locked="0"/>
    </xf>
    <xf numFmtId="0" fontId="34" fillId="17" borderId="35" xfId="11" applyFont="1" applyFill="1" applyBorder="1" applyAlignment="1" applyProtection="1">
      <alignment horizontal="left" vertical="center" wrapText="1"/>
      <protection locked="0"/>
    </xf>
    <xf numFmtId="0" fontId="15" fillId="13" borderId="34" xfId="11" applyFont="1" applyFill="1" applyBorder="1" applyAlignment="1" applyProtection="1">
      <alignment horizontal="center" vertical="center"/>
      <protection locked="0"/>
    </xf>
    <xf numFmtId="0" fontId="15" fillId="13" borderId="38" xfId="11" applyFont="1" applyFill="1" applyBorder="1" applyAlignment="1" applyProtection="1">
      <alignment horizontal="center" vertical="center"/>
      <protection locked="0"/>
    </xf>
    <xf numFmtId="0" fontId="12" fillId="17" borderId="95" xfId="11" applyFont="1" applyFill="1" applyBorder="1" applyAlignment="1" applyProtection="1">
      <alignment horizontal="center" vertical="center" shrinkToFit="1"/>
      <protection locked="0"/>
    </xf>
    <xf numFmtId="0" fontId="12" fillId="17" borderId="6" xfId="11" applyFont="1" applyFill="1" applyBorder="1" applyAlignment="1" applyProtection="1">
      <alignment horizontal="center" vertical="center" shrinkToFit="1"/>
      <protection locked="0"/>
    </xf>
    <xf numFmtId="0" fontId="12" fillId="0" borderId="6" xfId="11" applyFont="1" applyBorder="1" applyAlignment="1">
      <alignment horizontal="center" vertical="center"/>
    </xf>
    <xf numFmtId="0" fontId="12" fillId="0" borderId="95" xfId="11" applyFont="1" applyBorder="1" applyAlignment="1">
      <alignment horizontal="left" vertical="center"/>
    </xf>
    <xf numFmtId="0" fontId="12" fillId="0" borderId="33" xfId="11" applyFont="1" applyBorder="1" applyAlignment="1">
      <alignment horizontal="left" vertical="center"/>
    </xf>
    <xf numFmtId="0" fontId="12" fillId="0" borderId="59" xfId="11" applyFont="1" applyBorder="1" applyAlignment="1">
      <alignment horizontal="center" vertical="center"/>
    </xf>
    <xf numFmtId="0" fontId="12" fillId="0" borderId="60" xfId="11" applyFont="1" applyBorder="1" applyAlignment="1">
      <alignment horizontal="center" vertical="center"/>
    </xf>
    <xf numFmtId="0" fontId="12" fillId="0" borderId="62" xfId="11" applyFont="1" applyBorder="1" applyAlignment="1">
      <alignment horizontal="center" vertical="center"/>
    </xf>
    <xf numFmtId="0" fontId="12" fillId="0" borderId="20" xfId="11" applyFont="1" applyBorder="1" applyAlignment="1">
      <alignment horizontal="distributed" vertical="center" wrapText="1"/>
    </xf>
    <xf numFmtId="0" fontId="29" fillId="0" borderId="7" xfId="11" applyFont="1" applyBorder="1" applyAlignment="1">
      <alignment horizontal="distributed" vertical="center"/>
    </xf>
    <xf numFmtId="0" fontId="29" fillId="0" borderId="0" xfId="11" applyFont="1" applyAlignment="1">
      <alignment horizontal="distributed" vertical="center"/>
    </xf>
    <xf numFmtId="0" fontId="29" fillId="0" borderId="19" xfId="11" applyFont="1" applyBorder="1" applyAlignment="1">
      <alignment horizontal="distributed" vertical="center"/>
    </xf>
    <xf numFmtId="0" fontId="25" fillId="0" borderId="7" xfId="11" applyFont="1" applyBorder="1" applyAlignment="1">
      <alignment horizontal="distributed" vertical="center"/>
    </xf>
    <xf numFmtId="0" fontId="25" fillId="0" borderId="0" xfId="11" applyFont="1" applyAlignment="1">
      <alignment horizontal="distributed" vertical="center"/>
    </xf>
    <xf numFmtId="0" fontId="25" fillId="0" borderId="19" xfId="11" applyFont="1" applyBorder="1" applyAlignment="1">
      <alignment horizontal="distributed" vertical="center"/>
    </xf>
    <xf numFmtId="0" fontId="12" fillId="0" borderId="44" xfId="11" applyFont="1" applyBorder="1" applyAlignment="1">
      <alignment horizontal="distributed" vertical="center"/>
    </xf>
    <xf numFmtId="0" fontId="0" fillId="0" borderId="50" xfId="11" applyFont="1" applyBorder="1" applyAlignment="1">
      <alignment horizontal="distributed" vertical="center"/>
    </xf>
    <xf numFmtId="0" fontId="0" fillId="0" borderId="51" xfId="11" applyFont="1" applyBorder="1" applyAlignment="1">
      <alignment horizontal="distributed" vertical="center"/>
    </xf>
    <xf numFmtId="0" fontId="12" fillId="0" borderId="35" xfId="11" applyFont="1" applyBorder="1" applyAlignment="1">
      <alignment horizontal="left" vertical="center"/>
    </xf>
    <xf numFmtId="0" fontId="3" fillId="0" borderId="38" xfId="18" applyBorder="1" applyAlignment="1">
      <alignment horizontal="distributed" vertical="center"/>
    </xf>
    <xf numFmtId="0" fontId="3" fillId="0" borderId="35" xfId="18" applyBorder="1" applyAlignment="1">
      <alignment horizontal="distributed" vertical="center"/>
    </xf>
    <xf numFmtId="0" fontId="12" fillId="0" borderId="95" xfId="11" applyFont="1" applyBorder="1" applyAlignment="1">
      <alignment horizontal="center" vertical="center"/>
    </xf>
    <xf numFmtId="0" fontId="20" fillId="0" borderId="17" xfId="11" applyFont="1" applyBorder="1" applyAlignment="1">
      <alignment horizontal="center" vertical="center" wrapText="1"/>
    </xf>
    <xf numFmtId="0" fontId="20" fillId="0" borderId="36" xfId="11" applyFont="1" applyBorder="1" applyAlignment="1">
      <alignment horizontal="center" vertical="center" wrapText="1"/>
    </xf>
    <xf numFmtId="0" fontId="20" fillId="0" borderId="18" xfId="11" applyFont="1" applyBorder="1" applyAlignment="1">
      <alignment horizontal="center" vertical="center" wrapText="1"/>
    </xf>
    <xf numFmtId="0" fontId="20" fillId="0" borderId="34" xfId="11" applyFont="1" applyBorder="1" applyAlignment="1">
      <alignment horizontal="center" vertical="center" wrapText="1"/>
    </xf>
    <xf numFmtId="0" fontId="20" fillId="0" borderId="38" xfId="11" applyFont="1" applyBorder="1" applyAlignment="1">
      <alignment horizontal="center" vertical="center" wrapText="1"/>
    </xf>
    <xf numFmtId="0" fontId="20" fillId="0" borderId="43" xfId="11" applyFont="1" applyBorder="1" applyAlignment="1">
      <alignment horizontal="center" vertical="center" wrapText="1"/>
    </xf>
    <xf numFmtId="0" fontId="20" fillId="16" borderId="6" xfId="18" applyFont="1" applyFill="1" applyBorder="1" applyAlignment="1">
      <alignment horizontal="left" vertical="center" shrinkToFit="1"/>
    </xf>
    <xf numFmtId="0" fontId="12" fillId="0" borderId="1" xfId="11" applyFont="1" applyBorder="1" applyAlignment="1">
      <alignment horizontal="distributed" vertical="top" wrapText="1"/>
    </xf>
    <xf numFmtId="0" fontId="12" fillId="0" borderId="6" xfId="11" applyFont="1" applyBorder="1" applyAlignment="1">
      <alignment horizontal="distributed" vertical="top" wrapText="1"/>
    </xf>
    <xf numFmtId="0" fontId="12" fillId="0" borderId="33" xfId="11" applyFont="1" applyBorder="1" applyAlignment="1">
      <alignment horizontal="distributed" vertical="top" wrapText="1"/>
    </xf>
    <xf numFmtId="0" fontId="12" fillId="0" borderId="7" xfId="11" applyFont="1" applyBorder="1" applyAlignment="1">
      <alignment horizontal="distributed" vertical="top" wrapText="1"/>
    </xf>
    <xf numFmtId="0" fontId="12" fillId="0" borderId="0" xfId="11" applyFont="1" applyAlignment="1">
      <alignment horizontal="distributed" vertical="top" wrapText="1"/>
    </xf>
    <xf numFmtId="0" fontId="12" fillId="0" borderId="19" xfId="11" applyFont="1" applyBorder="1" applyAlignment="1">
      <alignment horizontal="distributed" vertical="top" wrapText="1"/>
    </xf>
    <xf numFmtId="0" fontId="12" fillId="0" borderId="34" xfId="11" applyFont="1" applyBorder="1" applyAlignment="1">
      <alignment horizontal="distributed" vertical="top" wrapText="1"/>
    </xf>
    <xf numFmtId="0" fontId="12" fillId="0" borderId="38" xfId="11" applyFont="1" applyBorder="1" applyAlignment="1">
      <alignment horizontal="distributed" vertical="top" wrapText="1"/>
    </xf>
    <xf numFmtId="0" fontId="12" fillId="0" borderId="35" xfId="11" applyFont="1" applyBorder="1" applyAlignment="1">
      <alignment horizontal="distributed" vertical="top" wrapText="1"/>
    </xf>
    <xf numFmtId="0" fontId="20" fillId="16" borderId="23" xfId="18" applyFont="1" applyFill="1" applyBorder="1" applyAlignment="1">
      <alignment horizontal="left" vertical="center" shrinkToFit="1"/>
    </xf>
    <xf numFmtId="0" fontId="12" fillId="0" borderId="11" xfId="11" applyFont="1" applyBorder="1" applyAlignment="1">
      <alignment horizontal="distributed" vertical="center" wrapText="1"/>
    </xf>
    <xf numFmtId="0" fontId="12" fillId="0" borderId="23" xfId="11" applyFont="1" applyBorder="1" applyAlignment="1">
      <alignment horizontal="distributed" vertical="center" wrapText="1"/>
    </xf>
    <xf numFmtId="0" fontId="12" fillId="0" borderId="5" xfId="11" applyFont="1" applyBorder="1" applyAlignment="1">
      <alignment horizontal="distributed" vertical="center" wrapText="1"/>
    </xf>
    <xf numFmtId="0" fontId="20" fillId="16" borderId="23" xfId="18" applyFont="1" applyFill="1" applyBorder="1" applyAlignment="1">
      <alignment horizontal="left" vertical="center"/>
    </xf>
    <xf numFmtId="0" fontId="20" fillId="16" borderId="0" xfId="11" applyFont="1" applyFill="1" applyAlignment="1">
      <alignment horizontal="left" vertical="center" shrinkToFit="1"/>
    </xf>
    <xf numFmtId="0" fontId="20" fillId="16" borderId="19" xfId="11" applyFont="1" applyFill="1" applyBorder="1" applyAlignment="1">
      <alignment horizontal="left" vertical="center" shrinkToFit="1"/>
    </xf>
    <xf numFmtId="0" fontId="12" fillId="0" borderId="11" xfId="11" applyFont="1" applyBorder="1" applyAlignment="1">
      <alignment horizontal="distributed" vertical="top" wrapText="1"/>
    </xf>
    <xf numFmtId="0" fontId="12" fillId="0" borderId="23" xfId="11" applyFont="1" applyBorder="1" applyAlignment="1">
      <alignment horizontal="distributed" vertical="top" wrapText="1"/>
    </xf>
    <xf numFmtId="0" fontId="12" fillId="0" borderId="5" xfId="11" applyFont="1" applyBorder="1" applyAlignment="1">
      <alignment horizontal="distributed" vertical="top" wrapText="1"/>
    </xf>
    <xf numFmtId="0" fontId="12" fillId="16" borderId="23" xfId="18" applyFont="1" applyFill="1" applyBorder="1" applyAlignment="1">
      <alignment horizontal="center" vertical="center"/>
    </xf>
    <xf numFmtId="0" fontId="12" fillId="16" borderId="0" xfId="18" applyFont="1" applyFill="1" applyAlignment="1">
      <alignment horizontal="center" vertical="center"/>
    </xf>
    <xf numFmtId="0" fontId="12" fillId="16" borderId="0" xfId="18" applyFont="1" applyFill="1" applyAlignment="1">
      <alignment horizontal="left" vertical="center"/>
    </xf>
    <xf numFmtId="0" fontId="11" fillId="0" borderId="0" xfId="11" applyFont="1" applyAlignment="1">
      <alignment horizontal="center" vertical="center" wrapText="1"/>
    </xf>
    <xf numFmtId="0" fontId="12" fillId="16" borderId="23" xfId="18" applyFont="1" applyFill="1" applyBorder="1" applyAlignment="1">
      <alignment horizontal="left" vertical="center"/>
    </xf>
    <xf numFmtId="0" fontId="6" fillId="0" borderId="11" xfId="18" applyFont="1" applyBorder="1" applyAlignment="1">
      <alignment horizontal="distributed" vertical="top" wrapText="1"/>
    </xf>
    <xf numFmtId="0" fontId="6" fillId="0" borderId="23" xfId="18" applyFont="1" applyBorder="1" applyAlignment="1">
      <alignment horizontal="distributed" vertical="top" wrapText="1"/>
    </xf>
    <xf numFmtId="0" fontId="6" fillId="0" borderId="5" xfId="18" applyFont="1" applyBorder="1" applyAlignment="1">
      <alignment horizontal="distributed" vertical="top" wrapText="1"/>
    </xf>
    <xf numFmtId="0" fontId="34" fillId="17" borderId="4" xfId="11" applyFont="1" applyFill="1" applyBorder="1" applyAlignment="1" applyProtection="1">
      <alignment horizontal="left" vertical="center" wrapText="1"/>
      <protection locked="0"/>
    </xf>
    <xf numFmtId="0" fontId="34" fillId="17" borderId="102" xfId="11" applyFont="1" applyFill="1" applyBorder="1" applyAlignment="1" applyProtection="1">
      <alignment horizontal="left" vertical="center" wrapText="1"/>
      <protection locked="0"/>
    </xf>
    <xf numFmtId="0" fontId="17" fillId="13" borderId="0" xfId="11" applyFont="1" applyFill="1" applyAlignment="1" applyProtection="1">
      <alignment horizontal="center" vertical="center"/>
      <protection locked="0"/>
    </xf>
    <xf numFmtId="0" fontId="35" fillId="17" borderId="4" xfId="11" applyFont="1" applyFill="1" applyBorder="1" applyAlignment="1" applyProtection="1">
      <alignment horizontal="left" vertical="center" wrapText="1"/>
      <protection locked="0"/>
    </xf>
    <xf numFmtId="49" fontId="20" fillId="0" borderId="7" xfId="11" applyNumberFormat="1" applyFont="1" applyBorder="1" applyAlignment="1">
      <alignment horizontal="left" vertical="center"/>
    </xf>
    <xf numFmtId="49" fontId="20" fillId="0" borderId="0" xfId="11" applyNumberFormat="1" applyFont="1" applyAlignment="1">
      <alignment horizontal="left" vertical="center"/>
    </xf>
    <xf numFmtId="0" fontId="12" fillId="16" borderId="0" xfId="11" applyFont="1" applyFill="1" applyAlignment="1">
      <alignment horizontal="left" vertical="center" shrinkToFit="1"/>
    </xf>
    <xf numFmtId="0" fontId="12" fillId="16" borderId="19" xfId="11" applyFont="1" applyFill="1" applyBorder="1" applyAlignment="1">
      <alignment horizontal="left" vertical="center" shrinkToFit="1"/>
    </xf>
    <xf numFmtId="0" fontId="6" fillId="0" borderId="6" xfId="11" applyFont="1" applyBorder="1" applyAlignment="1">
      <alignment horizontal="distributed" vertical="center"/>
    </xf>
    <xf numFmtId="0" fontId="6" fillId="0" borderId="33" xfId="11" applyFont="1" applyBorder="1" applyAlignment="1">
      <alignment horizontal="distributed" vertical="center"/>
    </xf>
    <xf numFmtId="0" fontId="6" fillId="0" borderId="0" xfId="11" applyFont="1" applyAlignment="1">
      <alignment horizontal="distributed" vertical="center"/>
    </xf>
    <xf numFmtId="0" fontId="6" fillId="0" borderId="19" xfId="11" applyFont="1" applyBorder="1" applyAlignment="1">
      <alignment horizontal="distributed" vertical="center"/>
    </xf>
    <xf numFmtId="0" fontId="6" fillId="0" borderId="23" xfId="11" applyFont="1" applyBorder="1" applyAlignment="1">
      <alignment horizontal="distributed" vertical="center"/>
    </xf>
    <xf numFmtId="0" fontId="6" fillId="0" borderId="5" xfId="11" applyFont="1" applyBorder="1" applyAlignment="1">
      <alignment horizontal="distributed" vertical="center"/>
    </xf>
    <xf numFmtId="49" fontId="12" fillId="0" borderId="34" xfId="11" applyNumberFormat="1" applyFont="1" applyBorder="1" applyAlignment="1">
      <alignment horizontal="distributed" vertical="center"/>
    </xf>
    <xf numFmtId="49" fontId="12" fillId="0" borderId="38" xfId="11" applyNumberFormat="1" applyFont="1" applyBorder="1" applyAlignment="1">
      <alignment horizontal="distributed" vertical="center"/>
    </xf>
    <xf numFmtId="49" fontId="12" fillId="0" borderId="35" xfId="11" applyNumberFormat="1" applyFont="1" applyBorder="1" applyAlignment="1">
      <alignment horizontal="distributed" vertical="center"/>
    </xf>
    <xf numFmtId="0" fontId="12" fillId="0" borderId="0" xfId="11" applyFont="1" applyAlignment="1" applyProtection="1">
      <alignment horizontal="left" vertical="center" shrinkToFit="1"/>
      <protection locked="0"/>
    </xf>
    <xf numFmtId="0" fontId="12" fillId="0" borderId="19" xfId="11" applyFont="1" applyBorder="1" applyAlignment="1" applyProtection="1">
      <alignment horizontal="left" vertical="center" shrinkToFit="1"/>
      <protection locked="0"/>
    </xf>
    <xf numFmtId="49" fontId="12" fillId="0" borderId="7" xfId="11" applyNumberFormat="1" applyFont="1" applyBorder="1" applyAlignment="1">
      <alignment horizontal="distributed" vertical="center"/>
    </xf>
    <xf numFmtId="49" fontId="12" fillId="0" borderId="0" xfId="11" applyNumberFormat="1" applyFont="1" applyAlignment="1">
      <alignment horizontal="distributed" vertical="center"/>
    </xf>
    <xf numFmtId="49" fontId="12" fillId="0" borderId="19" xfId="11" applyNumberFormat="1" applyFont="1" applyBorder="1" applyAlignment="1">
      <alignment horizontal="distributed" vertical="center"/>
    </xf>
    <xf numFmtId="0" fontId="12" fillId="0" borderId="1" xfId="11" applyFont="1" applyBorder="1" applyAlignment="1">
      <alignment horizontal="distributed" vertical="center" shrinkToFit="1"/>
    </xf>
    <xf numFmtId="0" fontId="12" fillId="0" borderId="6" xfId="11" applyFont="1" applyBorder="1" applyAlignment="1">
      <alignment horizontal="distributed" vertical="center" shrinkToFit="1"/>
    </xf>
    <xf numFmtId="0" fontId="0" fillId="0" borderId="6" xfId="11" applyFont="1" applyBorder="1" applyAlignment="1">
      <alignment horizontal="distributed" vertical="center" shrinkToFit="1"/>
    </xf>
    <xf numFmtId="0" fontId="0" fillId="0" borderId="33" xfId="11" applyFont="1" applyBorder="1" applyAlignment="1">
      <alignment horizontal="distributed" vertical="center" shrinkToFit="1"/>
    </xf>
    <xf numFmtId="0" fontId="20" fillId="0" borderId="6" xfId="11" applyFont="1" applyBorder="1" applyAlignment="1">
      <alignment horizontal="left" vertical="center"/>
    </xf>
    <xf numFmtId="0" fontId="20" fillId="0" borderId="33" xfId="11" applyFont="1" applyBorder="1" applyAlignment="1">
      <alignment horizontal="left" vertical="center"/>
    </xf>
    <xf numFmtId="0" fontId="20" fillId="0" borderId="7" xfId="11" applyFont="1" applyBorder="1" applyAlignment="1">
      <alignment horizontal="distributed" vertical="center"/>
    </xf>
    <xf numFmtId="0" fontId="20" fillId="0" borderId="0" xfId="11" applyFont="1" applyAlignment="1">
      <alignment horizontal="distributed" vertical="center"/>
    </xf>
    <xf numFmtId="0" fontId="22" fillId="0" borderId="23" xfId="11" applyFont="1" applyBorder="1" applyAlignment="1">
      <alignment horizontal="center" vertical="center"/>
    </xf>
    <xf numFmtId="0" fontId="20" fillId="0" borderId="1" xfId="11" applyFont="1" applyBorder="1" applyAlignment="1">
      <alignment horizontal="distributed" vertical="center"/>
    </xf>
    <xf numFmtId="0" fontId="20" fillId="0" borderId="6" xfId="11" applyFont="1" applyBorder="1" applyAlignment="1">
      <alignment horizontal="distributed" vertical="center"/>
    </xf>
    <xf numFmtId="0" fontId="20" fillId="0" borderId="33" xfId="11" applyFont="1" applyBorder="1" applyAlignment="1">
      <alignment horizontal="distributed" vertical="center"/>
    </xf>
    <xf numFmtId="0" fontId="12" fillId="0" borderId="24" xfId="11" applyFont="1" applyBorder="1" applyAlignment="1">
      <alignment horizontal="distributed" vertical="center"/>
    </xf>
    <xf numFmtId="0" fontId="12" fillId="0" borderId="25" xfId="11" applyFont="1" applyBorder="1" applyAlignment="1">
      <alignment horizontal="distributed" vertical="center"/>
    </xf>
    <xf numFmtId="0" fontId="12" fillId="0" borderId="26" xfId="11" applyFont="1" applyBorder="1" applyAlignment="1">
      <alignment horizontal="distributed" vertical="center"/>
    </xf>
    <xf numFmtId="0" fontId="20" fillId="0" borderId="25" xfId="11" applyFont="1" applyBorder="1" applyAlignment="1">
      <alignment horizontal="left" vertical="center"/>
    </xf>
    <xf numFmtId="0" fontId="20" fillId="0" borderId="26" xfId="11" applyFont="1" applyBorder="1" applyAlignment="1">
      <alignment horizontal="left" vertical="center"/>
    </xf>
    <xf numFmtId="0" fontId="22" fillId="0" borderId="6" xfId="11" applyFont="1" applyBorder="1" applyAlignment="1">
      <alignment horizontal="center" vertical="center"/>
    </xf>
    <xf numFmtId="0" fontId="15" fillId="24" borderId="0" xfId="11" applyFont="1" applyFill="1" applyAlignment="1">
      <alignment horizontal="left" vertical="center" shrinkToFit="1"/>
    </xf>
    <xf numFmtId="0" fontId="12" fillId="0" borderId="7" xfId="11" applyFont="1" applyBorder="1" applyAlignment="1">
      <alignment horizontal="left" vertical="top" wrapText="1"/>
    </xf>
    <xf numFmtId="0" fontId="12" fillId="0" borderId="0" xfId="11" applyFont="1" applyAlignment="1">
      <alignment horizontal="left" vertical="top" wrapText="1"/>
    </xf>
    <xf numFmtId="0" fontId="12" fillId="0" borderId="19" xfId="11" applyFont="1" applyBorder="1" applyAlignment="1">
      <alignment horizontal="left" vertical="top" wrapText="1"/>
    </xf>
    <xf numFmtId="0" fontId="12" fillId="0" borderId="11" xfId="11" applyFont="1" applyBorder="1" applyAlignment="1">
      <alignment horizontal="left" vertical="top" wrapText="1"/>
    </xf>
    <xf numFmtId="0" fontId="12" fillId="0" borderId="23" xfId="11" applyFont="1" applyBorder="1" applyAlignment="1">
      <alignment horizontal="left" vertical="top" wrapText="1"/>
    </xf>
    <xf numFmtId="0" fontId="12" fillId="0" borderId="5" xfId="11" applyFont="1" applyBorder="1" applyAlignment="1">
      <alignment horizontal="left" vertical="top" wrapText="1"/>
    </xf>
    <xf numFmtId="0" fontId="21" fillId="17" borderId="38" xfId="11" applyFont="1" applyFill="1" applyBorder="1" applyAlignment="1" applyProtection="1">
      <alignment horizontal="left" vertical="center" shrinkToFit="1"/>
      <protection locked="0"/>
    </xf>
    <xf numFmtId="0" fontId="12" fillId="24" borderId="0" xfId="11" applyFont="1" applyFill="1" applyAlignment="1">
      <alignment horizontal="center" vertical="center" shrinkToFit="1"/>
    </xf>
    <xf numFmtId="0" fontId="12" fillId="24" borderId="19" xfId="11" applyFont="1" applyFill="1" applyBorder="1" applyAlignment="1">
      <alignment horizontal="center" vertical="center" shrinkToFit="1"/>
    </xf>
    <xf numFmtId="0" fontId="12" fillId="16" borderId="0" xfId="11" applyFont="1" applyFill="1" applyAlignment="1">
      <alignment horizontal="center" vertical="center" wrapText="1"/>
    </xf>
    <xf numFmtId="0" fontId="15" fillId="24" borderId="28" xfId="11" applyFont="1" applyFill="1" applyBorder="1" applyAlignment="1">
      <alignment horizontal="left" vertical="center" shrinkToFit="1"/>
    </xf>
    <xf numFmtId="0" fontId="12" fillId="0" borderId="30" xfId="11" applyFont="1" applyBorder="1" applyAlignment="1">
      <alignment horizontal="distributed" vertical="center" wrapText="1"/>
    </xf>
    <xf numFmtId="0" fontId="12" fillId="0" borderId="15" xfId="11" applyFont="1" applyBorder="1" applyAlignment="1">
      <alignment horizontal="distributed" vertical="center" wrapText="1"/>
    </xf>
    <xf numFmtId="0" fontId="12" fillId="0" borderId="16" xfId="11" applyFont="1" applyBorder="1" applyAlignment="1">
      <alignment horizontal="distributed" vertical="center" wrapText="1"/>
    </xf>
    <xf numFmtId="0" fontId="20" fillId="0" borderId="27" xfId="11" applyFont="1" applyBorder="1" applyAlignment="1">
      <alignment horizontal="left" vertical="center"/>
    </xf>
    <xf numFmtId="0" fontId="20" fillId="0" borderId="10" xfId="11" applyFont="1" applyBorder="1" applyAlignment="1">
      <alignment horizontal="left" vertical="center"/>
    </xf>
    <xf numFmtId="0" fontId="12" fillId="0" borderId="19" xfId="11" applyFont="1" applyBorder="1" applyAlignment="1">
      <alignment vertical="center" shrinkToFit="1"/>
    </xf>
    <xf numFmtId="0" fontId="15" fillId="16" borderId="23" xfId="11" applyFont="1" applyFill="1" applyBorder="1" applyAlignment="1">
      <alignment horizontal="left" vertical="center"/>
    </xf>
    <xf numFmtId="0" fontId="15" fillId="16" borderId="28" xfId="11" applyFont="1" applyFill="1" applyBorder="1" applyAlignment="1">
      <alignment horizontal="left" vertical="center" shrinkToFit="1"/>
    </xf>
    <xf numFmtId="0" fontId="21" fillId="16" borderId="23" xfId="11" applyFont="1" applyFill="1" applyBorder="1" applyAlignment="1">
      <alignment horizontal="left" vertical="center" shrinkToFit="1"/>
    </xf>
    <xf numFmtId="0" fontId="15" fillId="16" borderId="23" xfId="11" applyFont="1" applyFill="1" applyBorder="1" applyAlignment="1">
      <alignment horizontal="left" vertical="center" shrinkToFit="1"/>
    </xf>
    <xf numFmtId="0" fontId="21" fillId="16" borderId="28" xfId="11" applyFont="1" applyFill="1" applyBorder="1" applyAlignment="1">
      <alignment horizontal="left" vertical="center" shrinkToFit="1"/>
    </xf>
    <xf numFmtId="0" fontId="12" fillId="0" borderId="34" xfId="11" applyFont="1" applyBorder="1" applyAlignment="1">
      <alignment horizontal="distributed" vertical="center" shrinkToFit="1"/>
    </xf>
    <xf numFmtId="0" fontId="12" fillId="0" borderId="38" xfId="11" applyFont="1" applyBorder="1" applyAlignment="1">
      <alignment horizontal="distributed" vertical="center" shrinkToFit="1"/>
    </xf>
    <xf numFmtId="0" fontId="0" fillId="0" borderId="38" xfId="11" applyFont="1" applyBorder="1" applyAlignment="1">
      <alignment horizontal="distributed" vertical="center" shrinkToFit="1"/>
    </xf>
    <xf numFmtId="0" fontId="0" fillId="0" borderId="35" xfId="11" applyFont="1" applyBorder="1" applyAlignment="1">
      <alignment horizontal="distributed" vertical="center" shrinkToFit="1"/>
    </xf>
    <xf numFmtId="0" fontId="20" fillId="0" borderId="38" xfId="11" applyFont="1" applyBorder="1" applyAlignment="1">
      <alignment horizontal="left" vertical="center"/>
    </xf>
    <xf numFmtId="0" fontId="20" fillId="0" borderId="35" xfId="11" applyFont="1" applyBorder="1" applyAlignment="1">
      <alignment horizontal="left" vertical="center"/>
    </xf>
    <xf numFmtId="0" fontId="8" fillId="24" borderId="93" xfId="11" applyFont="1" applyFill="1" applyBorder="1" applyAlignment="1">
      <alignment horizontal="left" vertical="center"/>
    </xf>
    <xf numFmtId="0" fontId="8" fillId="24" borderId="67" xfId="11" applyFont="1" applyFill="1" applyBorder="1" applyAlignment="1">
      <alignment horizontal="left" vertical="center"/>
    </xf>
    <xf numFmtId="0" fontId="8" fillId="24" borderId="99" xfId="11" applyFont="1" applyFill="1" applyBorder="1" applyAlignment="1">
      <alignment horizontal="left" vertical="center"/>
    </xf>
    <xf numFmtId="0" fontId="8" fillId="24" borderId="3" xfId="11" applyFont="1" applyFill="1" applyBorder="1" applyAlignment="1">
      <alignment horizontal="left" vertical="center"/>
    </xf>
    <xf numFmtId="0" fontId="8" fillId="24" borderId="27" xfId="11" applyFont="1" applyFill="1" applyBorder="1" applyAlignment="1">
      <alignment horizontal="left" vertical="center"/>
    </xf>
    <xf numFmtId="0" fontId="8" fillId="24" borderId="100" xfId="11" applyFont="1" applyFill="1" applyBorder="1" applyAlignment="1">
      <alignment horizontal="left" vertical="center"/>
    </xf>
    <xf numFmtId="0" fontId="16" fillId="0" borderId="17" xfId="11" applyFont="1" applyBorder="1" applyAlignment="1">
      <alignment horizontal="center" vertical="center" wrapText="1"/>
    </xf>
    <xf numFmtId="0" fontId="16" fillId="0" borderId="36" xfId="11" applyFont="1" applyBorder="1" applyAlignment="1">
      <alignment horizontal="center" vertical="center" wrapText="1"/>
    </xf>
    <xf numFmtId="0" fontId="16" fillId="0" borderId="18" xfId="11" applyFont="1" applyBorder="1" applyAlignment="1">
      <alignment horizontal="center" vertical="center" wrapText="1"/>
    </xf>
    <xf numFmtId="0" fontId="16" fillId="0" borderId="34" xfId="11" applyFont="1" applyBorder="1" applyAlignment="1">
      <alignment horizontal="center" vertical="center" wrapText="1"/>
    </xf>
    <xf numFmtId="0" fontId="16" fillId="0" borderId="38" xfId="11" applyFont="1" applyBorder="1" applyAlignment="1">
      <alignment horizontal="center" vertical="center" wrapText="1"/>
    </xf>
    <xf numFmtId="0" fontId="16" fillId="0" borderId="43" xfId="11" applyFont="1" applyBorder="1" applyAlignment="1">
      <alignment horizontal="center" vertical="center" wrapText="1"/>
    </xf>
    <xf numFmtId="0" fontId="12" fillId="0" borderId="7" xfId="11" applyFont="1" applyBorder="1" applyAlignment="1">
      <alignment horizontal="center" vertical="distributed"/>
    </xf>
    <xf numFmtId="0" fontId="12" fillId="0" borderId="0" xfId="11" applyFont="1" applyAlignment="1">
      <alignment horizontal="center" vertical="distributed"/>
    </xf>
    <xf numFmtId="0" fontId="12" fillId="24" borderId="0" xfId="11" applyFont="1" applyFill="1" applyAlignment="1">
      <alignment horizontal="left" vertical="center" shrinkToFit="1"/>
    </xf>
    <xf numFmtId="0" fontId="12" fillId="24" borderId="19" xfId="11" applyFont="1" applyFill="1" applyBorder="1" applyAlignment="1">
      <alignment horizontal="left" vertical="center" shrinkToFit="1"/>
    </xf>
    <xf numFmtId="0" fontId="15" fillId="16" borderId="25" xfId="11" applyFont="1" applyFill="1" applyBorder="1" applyAlignment="1">
      <alignment horizontal="left" vertical="center" shrinkToFit="1"/>
    </xf>
    <xf numFmtId="0" fontId="0" fillId="18" borderId="23" xfId="16" applyFont="1" applyFill="1" applyBorder="1" applyAlignment="1">
      <alignment horizontal="right" shrinkToFit="1"/>
    </xf>
    <xf numFmtId="0" fontId="0" fillId="14" borderId="23" xfId="16" applyFont="1" applyFill="1" applyBorder="1" applyAlignment="1">
      <alignment horizontal="left"/>
    </xf>
    <xf numFmtId="0" fontId="35" fillId="14" borderId="0" xfId="16" applyFont="1" applyFill="1" applyAlignment="1">
      <alignment horizontal="left" wrapText="1"/>
    </xf>
    <xf numFmtId="0" fontId="35" fillId="14" borderId="23" xfId="16" applyFont="1" applyFill="1" applyBorder="1" applyAlignment="1">
      <alignment horizontal="left" wrapText="1"/>
    </xf>
    <xf numFmtId="0" fontId="37" fillId="18" borderId="1" xfId="16" applyFont="1" applyFill="1" applyBorder="1" applyAlignment="1">
      <alignment horizontal="center" vertical="center"/>
    </xf>
    <xf numFmtId="0" fontId="37" fillId="14" borderId="6" xfId="16" applyFont="1" applyFill="1" applyBorder="1" applyAlignment="1">
      <alignment horizontal="center" vertical="center"/>
    </xf>
    <xf numFmtId="0" fontId="38" fillId="19" borderId="0" xfId="16" applyFont="1" applyFill="1" applyAlignment="1">
      <alignment horizontal="center" vertical="center" textRotation="255"/>
    </xf>
    <xf numFmtId="0" fontId="37" fillId="18" borderId="31" xfId="16" applyFont="1" applyFill="1" applyBorder="1" applyAlignment="1">
      <alignment horizontal="center" vertical="center"/>
    </xf>
    <xf numFmtId="0" fontId="37" fillId="18" borderId="28" xfId="16" applyFont="1" applyFill="1" applyBorder="1" applyAlignment="1">
      <alignment horizontal="center" vertical="center"/>
    </xf>
    <xf numFmtId="0" fontId="35" fillId="26" borderId="115" xfId="16" applyFont="1" applyFill="1" applyBorder="1"/>
    <xf numFmtId="0" fontId="35" fillId="26" borderId="45" xfId="16" applyFont="1" applyFill="1" applyBorder="1"/>
    <xf numFmtId="0" fontId="35" fillId="26" borderId="56" xfId="16" applyFont="1" applyFill="1" applyBorder="1"/>
    <xf numFmtId="0" fontId="37" fillId="8" borderId="115" xfId="16" applyFont="1" applyFill="1" applyBorder="1" applyAlignment="1">
      <alignment vertical="center" shrinkToFit="1"/>
    </xf>
    <xf numFmtId="0" fontId="37" fillId="8" borderId="45" xfId="16" applyFont="1" applyFill="1" applyBorder="1" applyAlignment="1">
      <alignment vertical="center" shrinkToFit="1"/>
    </xf>
    <xf numFmtId="0" fontId="37" fillId="18" borderId="30" xfId="16" applyFont="1" applyFill="1" applyBorder="1" applyAlignment="1">
      <alignment horizontal="center" vertical="center"/>
    </xf>
    <xf numFmtId="0" fontId="37" fillId="18" borderId="15" xfId="16" applyFont="1" applyFill="1" applyBorder="1" applyAlignment="1">
      <alignment horizontal="center" vertical="center"/>
    </xf>
    <xf numFmtId="56" fontId="35" fillId="20" borderId="4" xfId="16" applyNumberFormat="1" applyFont="1" applyFill="1" applyBorder="1"/>
    <xf numFmtId="0" fontId="35" fillId="20" borderId="4" xfId="16" applyFont="1" applyFill="1" applyBorder="1"/>
    <xf numFmtId="0" fontId="37" fillId="18" borderId="32" xfId="16" applyFont="1" applyFill="1" applyBorder="1" applyAlignment="1">
      <alignment horizontal="center" vertical="center"/>
    </xf>
    <xf numFmtId="0" fontId="37" fillId="18" borderId="45" xfId="16" applyFont="1" applyFill="1" applyBorder="1" applyAlignment="1">
      <alignment horizontal="center" vertical="center"/>
    </xf>
    <xf numFmtId="0" fontId="35" fillId="18" borderId="0" xfId="16" applyFont="1" applyFill="1" applyAlignment="1">
      <alignment horizontal="center" vertical="center" shrinkToFit="1"/>
    </xf>
    <xf numFmtId="0" fontId="35" fillId="18" borderId="115" xfId="16" applyFont="1" applyFill="1" applyBorder="1" applyAlignment="1">
      <alignment horizontal="left" vertical="center"/>
    </xf>
    <xf numFmtId="0" fontId="35" fillId="18" borderId="45" xfId="16" applyFont="1" applyFill="1" applyBorder="1" applyAlignment="1">
      <alignment horizontal="left" vertical="center"/>
    </xf>
    <xf numFmtId="0" fontId="35" fillId="18" borderId="56" xfId="16" applyFont="1" applyFill="1" applyBorder="1" applyAlignment="1">
      <alignment horizontal="left" vertical="center"/>
    </xf>
    <xf numFmtId="0" fontId="35" fillId="8" borderId="115" xfId="16" applyFont="1" applyFill="1" applyBorder="1" applyAlignment="1">
      <alignment vertical="center"/>
    </xf>
    <xf numFmtId="0" fontId="35" fillId="8" borderId="45" xfId="16" applyFont="1" applyFill="1" applyBorder="1" applyAlignment="1">
      <alignment vertical="center"/>
    </xf>
    <xf numFmtId="0" fontId="35" fillId="8" borderId="56" xfId="16" applyFont="1" applyFill="1" applyBorder="1" applyAlignment="1">
      <alignment vertical="center"/>
    </xf>
    <xf numFmtId="0" fontId="37" fillId="8" borderId="115" xfId="16" applyFont="1" applyFill="1" applyBorder="1" applyAlignment="1">
      <alignment vertical="center"/>
    </xf>
    <xf numFmtId="0" fontId="37" fillId="8" borderId="45" xfId="16" applyFont="1" applyFill="1" applyBorder="1" applyAlignment="1">
      <alignment vertical="center"/>
    </xf>
    <xf numFmtId="0" fontId="37" fillId="8" borderId="56" xfId="16" applyFont="1" applyFill="1" applyBorder="1" applyAlignment="1">
      <alignment vertical="center"/>
    </xf>
    <xf numFmtId="0" fontId="37" fillId="18" borderId="7" xfId="16" applyFont="1" applyFill="1" applyBorder="1" applyAlignment="1">
      <alignment horizontal="center" vertical="center"/>
    </xf>
    <xf numFmtId="0" fontId="37" fillId="18" borderId="0" xfId="16" applyFont="1" applyFill="1" applyAlignment="1">
      <alignment horizontal="center" vertical="center"/>
    </xf>
    <xf numFmtId="0" fontId="37" fillId="18" borderId="15" xfId="16" applyFont="1" applyFill="1" applyBorder="1" applyAlignment="1">
      <alignment horizontal="left" vertical="center" shrinkToFit="1"/>
    </xf>
    <xf numFmtId="0" fontId="37" fillId="18" borderId="82" xfId="16" applyFont="1" applyFill="1" applyBorder="1" applyAlignment="1">
      <alignment horizontal="left" vertical="center" shrinkToFit="1"/>
    </xf>
    <xf numFmtId="0" fontId="37" fillId="8" borderId="56" xfId="16" applyFont="1" applyFill="1" applyBorder="1" applyAlignment="1">
      <alignment vertical="center" shrinkToFit="1"/>
    </xf>
    <xf numFmtId="0" fontId="37" fillId="21" borderId="115" xfId="16" applyFont="1" applyFill="1" applyBorder="1" applyAlignment="1">
      <alignment vertical="center"/>
    </xf>
    <xf numFmtId="0" fontId="35" fillId="26" borderId="115" xfId="16" applyFont="1" applyFill="1" applyBorder="1" applyAlignment="1">
      <alignment horizontal="right"/>
    </xf>
    <xf numFmtId="0" fontId="35" fillId="26" borderId="45" xfId="16" applyFont="1" applyFill="1" applyBorder="1" applyAlignment="1">
      <alignment horizontal="right"/>
    </xf>
    <xf numFmtId="0" fontId="35" fillId="26" borderId="56" xfId="16" applyFont="1" applyFill="1" applyBorder="1" applyAlignment="1">
      <alignment horizontal="right"/>
    </xf>
    <xf numFmtId="0" fontId="35" fillId="18" borderId="115" xfId="16" applyFont="1" applyFill="1" applyBorder="1" applyAlignment="1">
      <alignment vertical="center"/>
    </xf>
    <xf numFmtId="0" fontId="35" fillId="18" borderId="45" xfId="16" applyFont="1" applyFill="1" applyBorder="1" applyAlignment="1">
      <alignment vertical="center"/>
    </xf>
    <xf numFmtId="0" fontId="35" fillId="18" borderId="56" xfId="16" applyFont="1" applyFill="1" applyBorder="1" applyAlignment="1">
      <alignment vertical="center"/>
    </xf>
    <xf numFmtId="0" fontId="35" fillId="18" borderId="0" xfId="16" applyFont="1" applyFill="1" applyAlignment="1">
      <alignment horizontal="left" vertical="center" shrinkToFit="1"/>
    </xf>
    <xf numFmtId="0" fontId="37" fillId="8" borderId="120" xfId="16" applyFont="1" applyFill="1" applyBorder="1" applyAlignment="1">
      <alignment vertical="center"/>
    </xf>
    <xf numFmtId="0" fontId="37" fillId="8" borderId="25" xfId="16" applyFont="1" applyFill="1" applyBorder="1" applyAlignment="1">
      <alignment vertical="center"/>
    </xf>
    <xf numFmtId="0" fontId="37" fillId="8" borderId="26" xfId="16" applyFont="1" applyFill="1" applyBorder="1" applyAlignment="1">
      <alignment vertical="center"/>
    </xf>
    <xf numFmtId="0" fontId="37" fillId="18" borderId="3" xfId="16" applyFont="1" applyFill="1" applyBorder="1" applyAlignment="1">
      <alignment horizontal="center" vertical="center"/>
    </xf>
    <xf numFmtId="0" fontId="37" fillId="18" borderId="27" xfId="16" applyFont="1" applyFill="1" applyBorder="1" applyAlignment="1">
      <alignment horizontal="center" vertical="center"/>
    </xf>
    <xf numFmtId="0" fontId="35" fillId="26" borderId="88" xfId="16" applyFont="1" applyFill="1" applyBorder="1" applyAlignment="1">
      <alignment vertical="center"/>
    </xf>
    <xf numFmtId="0" fontId="35" fillId="26" borderId="27" xfId="16" applyFont="1" applyFill="1" applyBorder="1" applyAlignment="1">
      <alignment vertical="center"/>
    </xf>
    <xf numFmtId="0" fontId="35" fillId="26" borderId="10" xfId="16" applyFont="1" applyFill="1" applyBorder="1" applyAlignment="1">
      <alignment vertical="center"/>
    </xf>
    <xf numFmtId="0" fontId="35" fillId="8" borderId="120" xfId="16" applyFont="1" applyFill="1" applyBorder="1" applyAlignment="1">
      <alignment vertical="center"/>
    </xf>
    <xf numFmtId="0" fontId="35" fillId="8" borderId="25" xfId="16" applyFont="1" applyFill="1" applyBorder="1" applyAlignment="1">
      <alignment vertical="center"/>
    </xf>
    <xf numFmtId="0" fontId="35" fillId="8" borderId="26" xfId="16" applyFont="1" applyFill="1" applyBorder="1" applyAlignment="1">
      <alignment vertical="center"/>
    </xf>
    <xf numFmtId="49" fontId="37" fillId="21" borderId="120" xfId="16" applyNumberFormat="1" applyFont="1" applyFill="1" applyBorder="1" applyAlignment="1">
      <alignment vertical="center"/>
    </xf>
    <xf numFmtId="49" fontId="37" fillId="26" borderId="25" xfId="16" applyNumberFormat="1" applyFont="1" applyFill="1" applyBorder="1" applyAlignment="1">
      <alignment vertical="center"/>
    </xf>
    <xf numFmtId="49" fontId="37" fillId="26" borderId="26" xfId="16" applyNumberFormat="1" applyFont="1" applyFill="1" applyBorder="1" applyAlignment="1">
      <alignment vertical="center"/>
    </xf>
    <xf numFmtId="0" fontId="35" fillId="8" borderId="71" xfId="16" applyFont="1" applyFill="1" applyBorder="1" applyAlignment="1">
      <alignment vertical="center" wrapText="1" shrinkToFit="1"/>
    </xf>
    <xf numFmtId="0" fontId="35" fillId="8" borderId="15" xfId="16" applyFont="1" applyFill="1" applyBorder="1" applyAlignment="1">
      <alignment vertical="center" wrapText="1" shrinkToFit="1"/>
    </xf>
    <xf numFmtId="0" fontId="35" fillId="8" borderId="16" xfId="16" applyFont="1" applyFill="1" applyBorder="1" applyAlignment="1">
      <alignment vertical="center" wrapText="1" shrinkToFit="1"/>
    </xf>
    <xf numFmtId="0" fontId="35" fillId="8" borderId="70" xfId="16" applyFont="1" applyFill="1" applyBorder="1" applyAlignment="1">
      <alignment vertical="center" wrapText="1" shrinkToFit="1"/>
    </xf>
    <xf numFmtId="0" fontId="35" fillId="8" borderId="28" xfId="16" applyFont="1" applyFill="1" applyBorder="1" applyAlignment="1">
      <alignment vertical="center" wrapText="1" shrinkToFit="1"/>
    </xf>
    <xf numFmtId="0" fontId="35" fillId="8" borderId="29" xfId="16" applyFont="1" applyFill="1" applyBorder="1" applyAlignment="1">
      <alignment vertical="center" wrapText="1" shrinkToFit="1"/>
    </xf>
    <xf numFmtId="0" fontId="37" fillId="18" borderId="24" xfId="16" applyFont="1" applyFill="1" applyBorder="1" applyAlignment="1">
      <alignment horizontal="center" vertical="center"/>
    </xf>
    <xf numFmtId="0" fontId="37" fillId="18" borderId="25" xfId="16" applyFont="1" applyFill="1" applyBorder="1" applyAlignment="1">
      <alignment horizontal="center" vertical="center"/>
    </xf>
    <xf numFmtId="0" fontId="35" fillId="26" borderId="120" xfId="16" applyFont="1" applyFill="1" applyBorder="1" applyAlignment="1">
      <alignment horizontal="right"/>
    </xf>
    <xf numFmtId="0" fontId="35" fillId="26" borderId="25" xfId="16" applyFont="1" applyFill="1" applyBorder="1" applyAlignment="1">
      <alignment horizontal="right"/>
    </xf>
    <xf numFmtId="0" fontId="35" fillId="26" borderId="26" xfId="16" applyFont="1" applyFill="1" applyBorder="1" applyAlignment="1">
      <alignment horizontal="right"/>
    </xf>
    <xf numFmtId="0" fontId="37" fillId="18" borderId="0" xfId="16" applyFont="1" applyFill="1" applyAlignment="1">
      <alignment horizontal="left" vertical="center" shrinkToFit="1"/>
    </xf>
    <xf numFmtId="0" fontId="37" fillId="0" borderId="116" xfId="16" applyFont="1" applyBorder="1" applyAlignment="1">
      <alignment horizontal="center" vertical="top" textRotation="255" shrinkToFit="1"/>
    </xf>
    <xf numFmtId="0" fontId="37" fillId="0" borderId="103" xfId="16" applyFont="1" applyBorder="1" applyAlignment="1">
      <alignment horizontal="center" vertical="top" textRotation="255" shrinkToFit="1"/>
    </xf>
    <xf numFmtId="0" fontId="37" fillId="0" borderId="104" xfId="16" applyFont="1" applyBorder="1" applyAlignment="1">
      <alignment horizontal="center" vertical="top" textRotation="255" shrinkToFit="1"/>
    </xf>
    <xf numFmtId="0" fontId="37" fillId="18" borderId="2" xfId="16" applyFont="1" applyFill="1" applyBorder="1" applyAlignment="1">
      <alignment horizontal="center" vertical="top" textRotation="255" shrinkToFit="1"/>
    </xf>
    <xf numFmtId="0" fontId="37" fillId="18" borderId="9" xfId="16" applyFont="1" applyFill="1" applyBorder="1" applyAlignment="1">
      <alignment horizontal="center" vertical="top" textRotation="255" shrinkToFit="1"/>
    </xf>
    <xf numFmtId="0" fontId="37" fillId="18" borderId="8" xfId="16" applyFont="1" applyFill="1" applyBorder="1" applyAlignment="1">
      <alignment horizontal="center" vertical="top" textRotation="255" shrinkToFit="1"/>
    </xf>
    <xf numFmtId="0" fontId="37" fillId="18" borderId="1" xfId="16" applyFont="1" applyFill="1" applyBorder="1" applyAlignment="1">
      <alignment horizontal="center" vertical="top" textRotation="255" shrinkToFit="1"/>
    </xf>
    <xf numFmtId="0" fontId="37" fillId="18" borderId="33" xfId="16" applyFont="1" applyFill="1" applyBorder="1" applyAlignment="1">
      <alignment horizontal="center" vertical="top" textRotation="255" shrinkToFit="1"/>
    </xf>
    <xf numFmtId="0" fontId="37" fillId="18" borderId="7" xfId="16" applyFont="1" applyFill="1" applyBorder="1" applyAlignment="1">
      <alignment horizontal="center" vertical="top" textRotation="255" shrinkToFit="1"/>
    </xf>
    <xf numFmtId="0" fontId="37" fillId="18" borderId="19" xfId="16" applyFont="1" applyFill="1" applyBorder="1" applyAlignment="1">
      <alignment horizontal="center" vertical="top" textRotation="255" shrinkToFit="1"/>
    </xf>
    <xf numFmtId="0" fontId="37" fillId="18" borderId="11" xfId="16" applyFont="1" applyFill="1" applyBorder="1" applyAlignment="1">
      <alignment horizontal="center" vertical="top" textRotation="255" shrinkToFit="1"/>
    </xf>
    <xf numFmtId="0" fontId="37" fillId="18" borderId="5" xfId="16" applyFont="1" applyFill="1" applyBorder="1" applyAlignment="1">
      <alignment horizontal="center" vertical="top" textRotation="255" shrinkToFit="1"/>
    </xf>
    <xf numFmtId="0" fontId="37" fillId="18" borderId="6" xfId="16" applyFont="1" applyFill="1" applyBorder="1" applyAlignment="1">
      <alignment horizontal="center" vertical="top" textRotation="255" shrinkToFit="1"/>
    </xf>
    <xf numFmtId="0" fontId="37" fillId="18" borderId="0" xfId="16" applyFont="1" applyFill="1" applyAlignment="1">
      <alignment horizontal="center" vertical="top" textRotation="255" shrinkToFit="1"/>
    </xf>
    <xf numFmtId="0" fontId="37" fillId="18" borderId="23" xfId="16" applyFont="1" applyFill="1" applyBorder="1" applyAlignment="1">
      <alignment horizontal="center" vertical="top" textRotation="255" shrinkToFit="1"/>
    </xf>
    <xf numFmtId="0" fontId="37" fillId="0" borderId="119" xfId="16" applyFont="1" applyBorder="1" applyAlignment="1">
      <alignment horizontal="center" vertical="top" textRotation="255" shrinkToFit="1"/>
    </xf>
    <xf numFmtId="0" fontId="37" fillId="0" borderId="110" xfId="16" applyFont="1" applyBorder="1" applyAlignment="1">
      <alignment horizontal="center" vertical="top" textRotation="255" shrinkToFit="1"/>
    </xf>
    <xf numFmtId="0" fontId="37" fillId="0" borderId="111" xfId="16" applyFont="1" applyBorder="1" applyAlignment="1">
      <alignment horizontal="center" vertical="top" textRotation="255" shrinkToFit="1"/>
    </xf>
    <xf numFmtId="0" fontId="37" fillId="0" borderId="117" xfId="16" applyFont="1" applyBorder="1" applyAlignment="1">
      <alignment horizontal="center" vertical="top" textRotation="255" shrinkToFit="1"/>
    </xf>
    <xf numFmtId="0" fontId="37" fillId="0" borderId="112" xfId="16" applyFont="1" applyBorder="1" applyAlignment="1">
      <alignment horizontal="center" vertical="top" textRotation="255" shrinkToFit="1"/>
    </xf>
    <xf numFmtId="0" fontId="37" fillId="0" borderId="113" xfId="16" applyFont="1" applyBorder="1" applyAlignment="1">
      <alignment horizontal="center" vertical="top" textRotation="255" shrinkToFit="1"/>
    </xf>
    <xf numFmtId="0" fontId="35" fillId="18" borderId="44" xfId="16" applyFont="1" applyFill="1" applyBorder="1" applyAlignment="1">
      <alignment horizontal="center" vertical="center" shrinkToFit="1"/>
    </xf>
    <xf numFmtId="0" fontId="35" fillId="18" borderId="50" xfId="16" applyFont="1" applyFill="1" applyBorder="1" applyAlignment="1">
      <alignment horizontal="center" vertical="center" shrinkToFit="1"/>
    </xf>
    <xf numFmtId="0" fontId="35" fillId="18" borderId="51" xfId="16" applyFont="1" applyFill="1" applyBorder="1" applyAlignment="1">
      <alignment horizontal="center" vertical="center" shrinkToFit="1"/>
    </xf>
    <xf numFmtId="0" fontId="37" fillId="18" borderId="71" xfId="16" applyFont="1" applyFill="1" applyBorder="1" applyAlignment="1">
      <alignment horizontal="center" vertical="top" textRotation="255" shrinkToFit="1"/>
    </xf>
    <xf numFmtId="0" fontId="37" fillId="14" borderId="103" xfId="16" applyFont="1" applyFill="1" applyBorder="1" applyAlignment="1">
      <alignment horizontal="center" vertical="top" textRotation="255" shrinkToFit="1"/>
    </xf>
    <xf numFmtId="0" fontId="37" fillId="14" borderId="104" xfId="16" applyFont="1" applyFill="1" applyBorder="1" applyAlignment="1">
      <alignment horizontal="center" vertical="top" textRotation="255" shrinkToFit="1"/>
    </xf>
    <xf numFmtId="0" fontId="37" fillId="18" borderId="114" xfId="16" applyFont="1" applyFill="1" applyBorder="1" applyAlignment="1">
      <alignment vertical="top" textRotation="255" shrinkToFit="1"/>
    </xf>
    <xf numFmtId="0" fontId="37" fillId="18" borderId="112" xfId="16" applyFont="1" applyFill="1" applyBorder="1" applyAlignment="1">
      <alignment vertical="top" textRotation="255" shrinkToFit="1"/>
    </xf>
    <xf numFmtId="0" fontId="37" fillId="18" borderId="109" xfId="16" applyFont="1" applyFill="1" applyBorder="1" applyAlignment="1">
      <alignment vertical="top" textRotation="255" shrinkToFit="1"/>
    </xf>
    <xf numFmtId="0" fontId="37" fillId="18" borderId="110" xfId="16" applyFont="1" applyFill="1" applyBorder="1" applyAlignment="1">
      <alignment vertical="top" textRotation="255" shrinkToFit="1"/>
    </xf>
    <xf numFmtId="0" fontId="37" fillId="18" borderId="108" xfId="16" applyFont="1" applyFill="1" applyBorder="1" applyAlignment="1">
      <alignment vertical="top" textRotation="255" shrinkToFit="1"/>
    </xf>
    <xf numFmtId="0" fontId="37" fillId="18" borderId="103" xfId="16" applyFont="1" applyFill="1" applyBorder="1" applyAlignment="1">
      <alignment vertical="top" textRotation="255" shrinkToFit="1"/>
    </xf>
    <xf numFmtId="0" fontId="37" fillId="18" borderId="104" xfId="16" applyFont="1" applyFill="1" applyBorder="1" applyAlignment="1">
      <alignment vertical="top" textRotation="255" shrinkToFit="1"/>
    </xf>
    <xf numFmtId="0" fontId="37" fillId="18" borderId="15" xfId="16" applyFont="1" applyFill="1" applyBorder="1" applyAlignment="1">
      <alignment horizontal="center" vertical="top" textRotation="255" shrinkToFit="1"/>
    </xf>
    <xf numFmtId="0" fontId="37" fillId="18" borderId="82" xfId="16" applyFont="1" applyFill="1" applyBorder="1" applyAlignment="1">
      <alignment horizontal="center" vertical="top" textRotation="255" shrinkToFit="1"/>
    </xf>
    <xf numFmtId="0" fontId="37" fillId="18" borderId="69" xfId="16" applyFont="1" applyFill="1" applyBorder="1" applyAlignment="1">
      <alignment horizontal="center" vertical="top" textRotation="255" shrinkToFit="1"/>
    </xf>
    <xf numFmtId="0" fontId="37" fillId="18" borderId="77" xfId="16" applyFont="1" applyFill="1" applyBorder="1" applyAlignment="1">
      <alignment horizontal="center" vertical="top" textRotation="255" shrinkToFit="1"/>
    </xf>
    <xf numFmtId="0" fontId="37" fillId="18" borderId="106" xfId="16" applyFont="1" applyFill="1" applyBorder="1" applyAlignment="1">
      <alignment horizontal="center" vertical="top" textRotation="255" shrinkToFit="1"/>
    </xf>
    <xf numFmtId="0" fontId="37" fillId="18" borderId="105" xfId="16" applyFont="1" applyFill="1" applyBorder="1" applyAlignment="1">
      <alignment horizontal="center" vertical="top" textRotation="255" shrinkToFit="1"/>
    </xf>
    <xf numFmtId="0" fontId="37" fillId="18" borderId="108" xfId="16" applyFont="1" applyFill="1" applyBorder="1" applyAlignment="1">
      <alignment horizontal="center" vertical="top" textRotation="255" shrinkToFit="1"/>
    </xf>
    <xf numFmtId="0" fontId="35" fillId="18" borderId="103" xfId="16" applyFont="1" applyFill="1" applyBorder="1" applyAlignment="1">
      <alignment horizontal="center" vertical="top" textRotation="255" shrinkToFit="1"/>
    </xf>
    <xf numFmtId="0" fontId="35" fillId="18" borderId="104" xfId="16" applyFont="1" applyFill="1" applyBorder="1" applyAlignment="1">
      <alignment horizontal="center" vertical="top" textRotation="255" shrinkToFit="1"/>
    </xf>
    <xf numFmtId="0" fontId="37" fillId="18" borderId="118" xfId="16" applyFont="1" applyFill="1" applyBorder="1" applyAlignment="1">
      <alignment horizontal="center" vertical="center"/>
    </xf>
    <xf numFmtId="0" fontId="37" fillId="18" borderId="74" xfId="16" applyFont="1" applyFill="1" applyBorder="1" applyAlignment="1">
      <alignment horizontal="center" vertical="center"/>
    </xf>
    <xf numFmtId="0" fontId="37" fillId="0" borderId="114" xfId="16" applyFont="1" applyBorder="1" applyAlignment="1">
      <alignment horizontal="center" vertical="center" shrinkToFit="1"/>
    </xf>
    <xf numFmtId="0" fontId="37" fillId="0" borderId="118" xfId="16" applyFont="1" applyBorder="1" applyAlignment="1">
      <alignment horizontal="center" vertical="center" shrinkToFit="1"/>
    </xf>
    <xf numFmtId="0" fontId="37" fillId="0" borderId="74" xfId="16" applyFont="1" applyBorder="1" applyAlignment="1">
      <alignment horizontal="center" vertical="center" shrinkToFit="1"/>
    </xf>
    <xf numFmtId="0" fontId="37" fillId="18" borderId="83" xfId="16" applyFont="1" applyFill="1" applyBorder="1" applyAlignment="1">
      <alignment horizontal="center" vertical="center" shrinkToFit="1"/>
    </xf>
    <xf numFmtId="0" fontId="37" fillId="18" borderId="73" xfId="16" applyFont="1" applyFill="1" applyBorder="1" applyAlignment="1">
      <alignment horizontal="center" vertical="center" shrinkToFit="1"/>
    </xf>
    <xf numFmtId="0" fontId="37" fillId="18" borderId="115" xfId="16" applyFont="1" applyFill="1" applyBorder="1" applyAlignment="1">
      <alignment horizontal="center" vertical="center" shrinkToFit="1"/>
    </xf>
    <xf numFmtId="0" fontId="35" fillId="18" borderId="115" xfId="16" applyFont="1" applyFill="1" applyBorder="1" applyAlignment="1">
      <alignment horizontal="center" vertical="center" shrinkToFit="1"/>
    </xf>
    <xf numFmtId="0" fontId="35" fillId="18" borderId="107" xfId="16" applyFont="1" applyFill="1" applyBorder="1" applyAlignment="1">
      <alignment horizontal="center" vertical="center" shrinkToFit="1"/>
    </xf>
    <xf numFmtId="0" fontId="37" fillId="18" borderId="45" xfId="16" applyFont="1" applyFill="1" applyBorder="1" applyAlignment="1">
      <alignment horizontal="center" vertical="center" shrinkToFit="1"/>
    </xf>
    <xf numFmtId="0" fontId="37" fillId="18" borderId="107" xfId="16" applyFont="1" applyFill="1" applyBorder="1" applyAlignment="1">
      <alignment horizontal="center" vertical="center" shrinkToFit="1"/>
    </xf>
    <xf numFmtId="0" fontId="35" fillId="18" borderId="71" xfId="16" applyFont="1" applyFill="1" applyBorder="1" applyAlignment="1">
      <alignment horizontal="center" vertical="center" shrinkToFit="1"/>
    </xf>
    <xf numFmtId="0" fontId="35" fillId="18" borderId="15" xfId="16" applyFont="1" applyFill="1" applyBorder="1" applyAlignment="1">
      <alignment horizontal="center" vertical="center" shrinkToFit="1"/>
    </xf>
    <xf numFmtId="0" fontId="35" fillId="18" borderId="16" xfId="16" applyFont="1" applyFill="1" applyBorder="1" applyAlignment="1">
      <alignment horizontal="center" vertical="center" shrinkToFit="1"/>
    </xf>
    <xf numFmtId="0" fontId="35" fillId="18" borderId="32" xfId="16" applyFont="1" applyFill="1" applyBorder="1" applyAlignment="1">
      <alignment horizontal="center" vertical="center" shrinkToFit="1"/>
    </xf>
    <xf numFmtId="0" fontId="35" fillId="18" borderId="45" xfId="16" applyFont="1" applyFill="1" applyBorder="1" applyAlignment="1">
      <alignment horizontal="center" vertical="center" shrinkToFit="1"/>
    </xf>
    <xf numFmtId="0" fontId="35" fillId="0" borderId="45" xfId="16" applyFont="1" applyBorder="1" applyAlignment="1">
      <alignment horizontal="center" vertical="center" shrinkToFit="1"/>
    </xf>
    <xf numFmtId="0" fontId="35" fillId="18" borderId="56" xfId="16" applyFont="1" applyFill="1" applyBorder="1" applyAlignment="1">
      <alignment horizontal="center" vertical="center" shrinkToFit="1"/>
    </xf>
    <xf numFmtId="0" fontId="37" fillId="18" borderId="32" xfId="16" applyFont="1" applyFill="1" applyBorder="1" applyAlignment="1">
      <alignment horizontal="center" vertical="center" shrinkToFit="1"/>
    </xf>
    <xf numFmtId="0" fontId="37" fillId="18" borderId="56" xfId="16" applyFont="1" applyFill="1" applyBorder="1" applyAlignment="1">
      <alignment horizontal="center" vertical="center" shrinkToFit="1"/>
    </xf>
    <xf numFmtId="0" fontId="35" fillId="18" borderId="1" xfId="16" applyFont="1" applyFill="1" applyBorder="1" applyAlignment="1">
      <alignment horizontal="center" vertical="center" shrinkToFit="1"/>
    </xf>
    <xf numFmtId="0" fontId="35" fillId="18" borderId="6" xfId="16" applyFont="1" applyFill="1" applyBorder="1" applyAlignment="1">
      <alignment horizontal="center" vertical="center" shrinkToFit="1"/>
    </xf>
    <xf numFmtId="0" fontId="35" fillId="18" borderId="33" xfId="16" applyFont="1" applyFill="1" applyBorder="1" applyAlignment="1">
      <alignment horizontal="center" vertical="center" shrinkToFit="1"/>
    </xf>
    <xf numFmtId="0" fontId="35" fillId="18" borderId="73" xfId="16" applyFont="1" applyFill="1" applyBorder="1" applyAlignment="1">
      <alignment horizontal="center" vertical="center" shrinkToFit="1"/>
    </xf>
    <xf numFmtId="0" fontId="35" fillId="18" borderId="103" xfId="16" applyFont="1" applyFill="1" applyBorder="1" applyAlignment="1">
      <alignment vertical="top" textRotation="255" shrinkToFit="1"/>
    </xf>
    <xf numFmtId="0" fontId="35" fillId="18" borderId="108" xfId="16" applyFont="1" applyFill="1" applyBorder="1" applyAlignment="1">
      <alignment vertical="top" textRotation="255" shrinkToFit="1"/>
    </xf>
    <xf numFmtId="0" fontId="37" fillId="18" borderId="71" xfId="16" applyFont="1" applyFill="1" applyBorder="1" applyAlignment="1">
      <alignment horizontal="center" vertical="center" shrinkToFit="1"/>
    </xf>
    <xf numFmtId="0" fontId="37" fillId="18" borderId="15" xfId="16" applyFont="1" applyFill="1" applyBorder="1" applyAlignment="1">
      <alignment horizontal="center" vertical="center" shrinkToFit="1"/>
    </xf>
    <xf numFmtId="0" fontId="37" fillId="18" borderId="82" xfId="16" applyFont="1" applyFill="1" applyBorder="1" applyAlignment="1">
      <alignment horizontal="center" vertical="center" shrinkToFit="1"/>
    </xf>
    <xf numFmtId="0" fontId="37" fillId="18" borderId="71" xfId="16" applyFont="1" applyFill="1" applyBorder="1" applyAlignment="1">
      <alignment vertical="top" textRotation="255" shrinkToFit="1"/>
    </xf>
    <xf numFmtId="0" fontId="37" fillId="18" borderId="16" xfId="16" applyFont="1" applyFill="1" applyBorder="1" applyAlignment="1">
      <alignment vertical="top" textRotation="255" shrinkToFit="1"/>
    </xf>
    <xf numFmtId="0" fontId="37" fillId="18" borderId="69" xfId="16" applyFont="1" applyFill="1" applyBorder="1" applyAlignment="1">
      <alignment vertical="top" textRotation="255" shrinkToFit="1"/>
    </xf>
    <xf numFmtId="0" fontId="37" fillId="18" borderId="19" xfId="16" applyFont="1" applyFill="1" applyBorder="1" applyAlignment="1">
      <alignment vertical="top" textRotation="255" shrinkToFit="1"/>
    </xf>
    <xf numFmtId="0" fontId="37" fillId="18" borderId="106" xfId="16" applyFont="1" applyFill="1" applyBorder="1" applyAlignment="1">
      <alignment vertical="top" textRotation="255" shrinkToFit="1"/>
    </xf>
    <xf numFmtId="0" fontId="37" fillId="18" borderId="5" xfId="16" applyFont="1" applyFill="1" applyBorder="1" applyAlignment="1">
      <alignment vertical="top" textRotation="255" shrinkToFit="1"/>
    </xf>
    <xf numFmtId="0" fontId="37" fillId="18" borderId="30" xfId="16" applyFont="1" applyFill="1" applyBorder="1" applyAlignment="1">
      <alignment horizontal="center" vertical="top" textRotation="255" shrinkToFit="1"/>
    </xf>
    <xf numFmtId="0" fontId="37" fillId="18" borderId="16" xfId="16" applyFont="1" applyFill="1" applyBorder="1" applyAlignment="1">
      <alignment horizontal="center" vertical="top" textRotation="255" shrinkToFit="1"/>
    </xf>
    <xf numFmtId="0" fontId="37" fillId="18" borderId="70" xfId="16" applyFont="1" applyFill="1" applyBorder="1" applyAlignment="1">
      <alignment horizontal="center" vertical="center" shrinkToFit="1"/>
    </xf>
    <xf numFmtId="0" fontId="37" fillId="18" borderId="28" xfId="16" applyFont="1" applyFill="1" applyBorder="1" applyAlignment="1">
      <alignment horizontal="center" vertical="center" shrinkToFit="1"/>
    </xf>
    <xf numFmtId="0" fontId="37" fillId="18" borderId="76" xfId="16" applyFont="1" applyFill="1" applyBorder="1" applyAlignment="1">
      <alignment horizontal="center" vertical="center" shrinkToFit="1"/>
    </xf>
    <xf numFmtId="0" fontId="37" fillId="18" borderId="82" xfId="16" applyFont="1" applyFill="1" applyBorder="1" applyAlignment="1">
      <alignment vertical="top" textRotation="255" shrinkToFit="1"/>
    </xf>
    <xf numFmtId="0" fontId="37" fillId="18" borderId="77" xfId="16" applyFont="1" applyFill="1" applyBorder="1" applyAlignment="1">
      <alignment vertical="top" textRotation="255" shrinkToFit="1"/>
    </xf>
    <xf numFmtId="0" fontId="37" fillId="18" borderId="105" xfId="16" applyFont="1" applyFill="1" applyBorder="1" applyAlignment="1">
      <alignment vertical="top" textRotation="255" shrinkToFit="1"/>
    </xf>
    <xf numFmtId="0" fontId="37" fillId="0" borderId="71" xfId="16" applyFont="1" applyBorder="1" applyAlignment="1">
      <alignment vertical="top" textRotation="255" wrapText="1" shrinkToFit="1"/>
    </xf>
    <xf numFmtId="0" fontId="37" fillId="0" borderId="15" xfId="16" applyFont="1" applyBorder="1" applyAlignment="1">
      <alignment vertical="top" textRotation="255" wrapText="1" shrinkToFit="1"/>
    </xf>
    <xf numFmtId="0" fontId="37" fillId="0" borderId="16" xfId="16" applyFont="1" applyBorder="1" applyAlignment="1">
      <alignment vertical="top" textRotation="255" wrapText="1" shrinkToFit="1"/>
    </xf>
    <xf numFmtId="0" fontId="37" fillId="0" borderId="69" xfId="16" applyFont="1" applyBorder="1" applyAlignment="1">
      <alignment vertical="top" textRotation="255" wrapText="1" shrinkToFit="1"/>
    </xf>
    <xf numFmtId="0" fontId="37" fillId="0" borderId="0" xfId="16" applyFont="1" applyAlignment="1">
      <alignment vertical="top" textRotation="255" wrapText="1" shrinkToFit="1"/>
    </xf>
    <xf numFmtId="0" fontId="37" fillId="0" borderId="19" xfId="16" applyFont="1" applyBorder="1" applyAlignment="1">
      <alignment vertical="top" textRotation="255" wrapText="1" shrinkToFit="1"/>
    </xf>
    <xf numFmtId="0" fontId="37" fillId="18" borderId="111" xfId="16" applyFont="1" applyFill="1" applyBorder="1" applyAlignment="1">
      <alignment vertical="top" textRotation="255" shrinkToFit="1"/>
    </xf>
    <xf numFmtId="0" fontId="37" fillId="18" borderId="16" xfId="16" applyFont="1" applyFill="1" applyBorder="1" applyAlignment="1">
      <alignment horizontal="center" vertical="center" shrinkToFit="1"/>
    </xf>
    <xf numFmtId="0" fontId="37" fillId="18" borderId="109" xfId="16" applyFont="1" applyFill="1" applyBorder="1" applyAlignment="1">
      <alignment horizontal="center" vertical="top" textRotation="255" shrinkToFit="1"/>
    </xf>
    <xf numFmtId="0" fontId="37" fillId="14" borderId="110" xfId="16" applyFont="1" applyFill="1" applyBorder="1" applyAlignment="1">
      <alignment horizontal="center" vertical="top" textRotation="255" shrinkToFit="1"/>
    </xf>
    <xf numFmtId="0" fontId="35" fillId="18" borderId="71" xfId="16" applyFont="1" applyFill="1" applyBorder="1" applyAlignment="1">
      <alignment vertical="top" textRotation="255" shrinkToFit="1"/>
    </xf>
    <xf numFmtId="0" fontId="35" fillId="18" borderId="82" xfId="16" applyFont="1" applyFill="1" applyBorder="1" applyAlignment="1">
      <alignment vertical="top" textRotation="255" shrinkToFit="1"/>
    </xf>
    <xf numFmtId="0" fontId="35" fillId="18" borderId="69" xfId="16" applyFont="1" applyFill="1" applyBorder="1" applyAlignment="1">
      <alignment vertical="top" textRotation="255" shrinkToFit="1"/>
    </xf>
    <xf numFmtId="0" fontId="35" fillId="18" borderId="77" xfId="16" applyFont="1" applyFill="1" applyBorder="1" applyAlignment="1">
      <alignment vertical="top" textRotation="255" shrinkToFit="1"/>
    </xf>
    <xf numFmtId="0" fontId="35" fillId="18" borderId="106" xfId="16" applyFont="1" applyFill="1" applyBorder="1" applyAlignment="1">
      <alignment vertical="top" textRotation="255" shrinkToFit="1"/>
    </xf>
    <xf numFmtId="0" fontId="35" fillId="18" borderId="105" xfId="16" applyFont="1" applyFill="1" applyBorder="1" applyAlignment="1">
      <alignment vertical="top" textRotation="255" shrinkToFit="1"/>
    </xf>
    <xf numFmtId="0" fontId="37" fillId="25" borderId="105" xfId="16" applyFont="1" applyFill="1" applyBorder="1" applyAlignment="1">
      <alignment horizontal="center" vertical="top" textRotation="255" shrinkToFit="1"/>
    </xf>
    <xf numFmtId="0" fontId="37" fillId="25" borderId="87" xfId="16" applyFont="1" applyFill="1" applyBorder="1" applyAlignment="1">
      <alignment horizontal="center" vertical="top" textRotation="255" shrinkToFit="1"/>
    </xf>
    <xf numFmtId="0" fontId="37" fillId="25" borderId="104" xfId="16" applyFont="1" applyFill="1" applyBorder="1" applyAlignment="1">
      <alignment horizontal="center" vertical="top" textRotation="255" shrinkToFit="1"/>
    </xf>
    <xf numFmtId="0" fontId="37" fillId="25" borderId="84" xfId="16" applyFont="1" applyFill="1" applyBorder="1" applyAlignment="1">
      <alignment horizontal="center" vertical="top" textRotation="255" shrinkToFit="1"/>
    </xf>
    <xf numFmtId="0" fontId="37" fillId="25" borderId="113" xfId="16" applyFont="1" applyFill="1" applyBorder="1" applyAlignment="1">
      <alignment horizontal="center" vertical="top" textRotation="255" shrinkToFit="1"/>
    </xf>
    <xf numFmtId="0" fontId="37" fillId="25" borderId="86" xfId="16" applyFont="1" applyFill="1" applyBorder="1" applyAlignment="1">
      <alignment horizontal="center" vertical="top" textRotation="255" shrinkToFit="1"/>
    </xf>
    <xf numFmtId="0" fontId="37" fillId="20" borderId="109" xfId="16" applyFont="1" applyFill="1" applyBorder="1" applyAlignment="1">
      <alignment vertical="top" textRotation="255" shrinkToFit="1"/>
    </xf>
    <xf numFmtId="0" fontId="37" fillId="20" borderId="110" xfId="16" applyFont="1" applyFill="1" applyBorder="1" applyAlignment="1">
      <alignment vertical="top" textRotation="255" shrinkToFit="1"/>
    </xf>
    <xf numFmtId="0" fontId="37" fillId="20" borderId="111" xfId="16" applyFont="1" applyFill="1" applyBorder="1" applyAlignment="1">
      <alignment vertical="top" textRotation="255" shrinkToFit="1"/>
    </xf>
    <xf numFmtId="0" fontId="37" fillId="20" borderId="114" xfId="16" applyFont="1" applyFill="1" applyBorder="1" applyAlignment="1">
      <alignment vertical="top" textRotation="255" shrinkToFit="1"/>
    </xf>
    <xf numFmtId="0" fontId="37" fillId="20" borderId="112" xfId="16" applyFont="1" applyFill="1" applyBorder="1" applyAlignment="1">
      <alignment vertical="top" textRotation="255" shrinkToFit="1"/>
    </xf>
    <xf numFmtId="0" fontId="37" fillId="20" borderId="113" xfId="16" applyFont="1" applyFill="1" applyBorder="1" applyAlignment="1">
      <alignment vertical="top" textRotation="255" shrinkToFit="1"/>
    </xf>
    <xf numFmtId="0" fontId="37" fillId="20" borderId="9" xfId="16" applyFont="1" applyFill="1" applyBorder="1" applyAlignment="1">
      <alignment vertical="top" textRotation="255" shrinkToFit="1"/>
    </xf>
    <xf numFmtId="0" fontId="37" fillId="20" borderId="8" xfId="16" applyFont="1" applyFill="1" applyBorder="1" applyAlignment="1">
      <alignment vertical="top" textRotation="255" shrinkToFit="1"/>
    </xf>
    <xf numFmtId="0" fontId="37" fillId="25" borderId="103" xfId="16" applyFont="1" applyFill="1" applyBorder="1" applyAlignment="1">
      <alignment vertical="top" textRotation="255" shrinkToFit="1"/>
    </xf>
    <xf numFmtId="0" fontId="37" fillId="25" borderId="104" xfId="16" applyFont="1" applyFill="1" applyBorder="1" applyAlignment="1">
      <alignment vertical="top" textRotation="255" shrinkToFit="1"/>
    </xf>
    <xf numFmtId="0" fontId="37" fillId="25" borderId="69" xfId="16" applyFont="1" applyFill="1" applyBorder="1" applyAlignment="1">
      <alignment vertical="top" textRotation="255" shrinkToFit="1"/>
    </xf>
    <xf numFmtId="0" fontId="37" fillId="25" borderId="106" xfId="16" applyFont="1" applyFill="1" applyBorder="1" applyAlignment="1">
      <alignment vertical="top" textRotation="255" shrinkToFit="1"/>
    </xf>
    <xf numFmtId="0" fontId="35" fillId="25" borderId="108" xfId="16" applyFont="1" applyFill="1" applyBorder="1" applyAlignment="1">
      <alignment vertical="top" textRotation="255" shrinkToFit="1"/>
    </xf>
    <xf numFmtId="0" fontId="35" fillId="25" borderId="103" xfId="16" applyFont="1" applyFill="1" applyBorder="1" applyAlignment="1">
      <alignment vertical="top" textRotation="255" shrinkToFit="1"/>
    </xf>
    <xf numFmtId="0" fontId="35" fillId="25" borderId="28" xfId="16" applyFont="1" applyFill="1" applyBorder="1" applyAlignment="1">
      <alignment horizontal="center" vertical="center" shrinkToFit="1"/>
    </xf>
    <xf numFmtId="0" fontId="35" fillId="25" borderId="76" xfId="16" applyFont="1" applyFill="1" applyBorder="1" applyAlignment="1">
      <alignment horizontal="center" vertical="center" shrinkToFit="1"/>
    </xf>
    <xf numFmtId="0" fontId="35" fillId="25" borderId="81" xfId="16" applyFont="1" applyFill="1" applyBorder="1" applyAlignment="1">
      <alignment horizontal="center" vertical="center" shrinkToFit="1"/>
    </xf>
    <xf numFmtId="0" fontId="35" fillId="25" borderId="107" xfId="16" applyFont="1" applyFill="1" applyBorder="1" applyAlignment="1">
      <alignment horizontal="center" vertical="center" shrinkToFit="1"/>
    </xf>
    <xf numFmtId="0" fontId="35" fillId="25" borderId="73" xfId="16" applyFont="1" applyFill="1" applyBorder="1" applyAlignment="1">
      <alignment horizontal="center" vertical="center" shrinkToFit="1"/>
    </xf>
    <xf numFmtId="0" fontId="35" fillId="25" borderId="70" xfId="16" applyFont="1" applyFill="1" applyBorder="1" applyAlignment="1">
      <alignment horizontal="center" vertical="center" shrinkToFit="1"/>
    </xf>
    <xf numFmtId="0" fontId="35" fillId="25" borderId="115" xfId="16" applyFont="1" applyFill="1" applyBorder="1" applyAlignment="1">
      <alignment horizontal="center" vertical="center" shrinkToFit="1"/>
    </xf>
    <xf numFmtId="0" fontId="35" fillId="25" borderId="71" xfId="16" applyFont="1" applyFill="1" applyBorder="1" applyAlignment="1">
      <alignment vertical="top" textRotation="255" shrinkToFit="1"/>
    </xf>
    <xf numFmtId="0" fontId="35" fillId="25" borderId="69" xfId="16" applyFont="1" applyFill="1" applyBorder="1" applyAlignment="1">
      <alignment vertical="top" textRotation="255" shrinkToFit="1"/>
    </xf>
    <xf numFmtId="0" fontId="37" fillId="20" borderId="109" xfId="16" applyFont="1" applyFill="1" applyBorder="1" applyAlignment="1">
      <alignment horizontal="center" vertical="top" textRotation="255" shrinkToFit="1"/>
    </xf>
    <xf numFmtId="0" fontId="37" fillId="20" borderId="110" xfId="16" applyFont="1" applyFill="1" applyBorder="1" applyAlignment="1">
      <alignment horizontal="center" vertical="top" textRotation="255" shrinkToFit="1"/>
    </xf>
    <xf numFmtId="0" fontId="37" fillId="20" borderId="111" xfId="16" applyFont="1" applyFill="1" applyBorder="1" applyAlignment="1">
      <alignment horizontal="center" vertical="top" textRotation="255" shrinkToFit="1"/>
    </xf>
    <xf numFmtId="0" fontId="37" fillId="18" borderId="113" xfId="16" applyFont="1" applyFill="1" applyBorder="1" applyAlignment="1">
      <alignment vertical="top" textRotation="255" shrinkToFit="1"/>
    </xf>
    <xf numFmtId="0" fontId="35" fillId="0" borderId="82" xfId="16" applyFont="1" applyBorder="1" applyAlignment="1">
      <alignment vertical="top" textRotation="255" shrinkToFit="1"/>
    </xf>
    <xf numFmtId="0" fontId="35" fillId="0" borderId="77" xfId="16" applyFont="1" applyBorder="1" applyAlignment="1">
      <alignment vertical="top" textRotation="255" shrinkToFit="1"/>
    </xf>
    <xf numFmtId="0" fontId="35" fillId="18" borderId="114" xfId="16" applyFont="1" applyFill="1" applyBorder="1" applyAlignment="1">
      <alignment vertical="top" textRotation="255" shrinkToFit="1"/>
    </xf>
    <xf numFmtId="0" fontId="35" fillId="18" borderId="112" xfId="16" applyFont="1" applyFill="1" applyBorder="1" applyAlignment="1">
      <alignment vertical="top" textRotation="255" shrinkToFit="1"/>
    </xf>
    <xf numFmtId="0" fontId="37" fillId="0" borderId="109" xfId="16" applyFont="1" applyBorder="1" applyAlignment="1">
      <alignment vertical="top" textRotation="255" shrinkToFit="1"/>
    </xf>
    <xf numFmtId="0" fontId="37" fillId="0" borderId="110" xfId="16" applyFont="1" applyBorder="1" applyAlignment="1">
      <alignment vertical="top" textRotation="255" shrinkToFit="1"/>
    </xf>
    <xf numFmtId="0" fontId="37" fillId="0" borderId="111" xfId="16" applyFont="1" applyBorder="1" applyAlignment="1">
      <alignment vertical="top" textRotation="255" shrinkToFit="1"/>
    </xf>
    <xf numFmtId="0" fontId="37" fillId="0" borderId="77" xfId="16" applyFont="1" applyBorder="1" applyAlignment="1">
      <alignment vertical="top" textRotation="255" shrinkToFit="1"/>
    </xf>
    <xf numFmtId="0" fontId="37" fillId="0" borderId="105" xfId="16" applyFont="1" applyBorder="1" applyAlignment="1">
      <alignment vertical="top" textRotation="255" shrinkToFit="1"/>
    </xf>
    <xf numFmtId="0" fontId="35" fillId="0" borderId="71" xfId="16" applyFont="1" applyBorder="1" applyAlignment="1">
      <alignment horizontal="center" vertical="center" textRotation="255" shrinkToFit="1"/>
    </xf>
    <xf numFmtId="0" fontId="35" fillId="0" borderId="15" xfId="16" applyFont="1" applyBorder="1" applyAlignment="1">
      <alignment horizontal="center" vertical="center" textRotation="255" shrinkToFit="1"/>
    </xf>
    <xf numFmtId="0" fontId="35" fillId="0" borderId="82" xfId="16" applyFont="1" applyBorder="1" applyAlignment="1">
      <alignment horizontal="center" vertical="center" textRotation="255" shrinkToFit="1"/>
    </xf>
    <xf numFmtId="0" fontId="35" fillId="0" borderId="69" xfId="16" applyFont="1" applyBorder="1" applyAlignment="1">
      <alignment horizontal="center" vertical="center" textRotation="255" shrinkToFit="1"/>
    </xf>
    <xf numFmtId="0" fontId="35" fillId="0" borderId="0" xfId="16" applyFont="1" applyAlignment="1">
      <alignment horizontal="center" vertical="center" textRotation="255" shrinkToFit="1"/>
    </xf>
    <xf numFmtId="0" fontId="35" fillId="0" borderId="77" xfId="16" applyFont="1" applyBorder="1" applyAlignment="1">
      <alignment horizontal="center" vertical="center" textRotation="255" shrinkToFit="1"/>
    </xf>
    <xf numFmtId="0" fontId="35" fillId="0" borderId="106" xfId="16" applyFont="1" applyBorder="1" applyAlignment="1">
      <alignment horizontal="center" vertical="center" textRotation="255" shrinkToFit="1"/>
    </xf>
    <xf numFmtId="0" fontId="35" fillId="0" borderId="23" xfId="16" applyFont="1" applyBorder="1" applyAlignment="1">
      <alignment horizontal="center" vertical="center" textRotation="255" shrinkToFit="1"/>
    </xf>
    <xf numFmtId="0" fontId="35" fillId="0" borderId="105" xfId="16" applyFont="1" applyBorder="1" applyAlignment="1">
      <alignment horizontal="center" vertical="center" textRotation="255" shrinkToFit="1"/>
    </xf>
    <xf numFmtId="0" fontId="35" fillId="25" borderId="77" xfId="16" applyFont="1" applyFill="1" applyBorder="1" applyAlignment="1">
      <alignment vertical="top" textRotation="255" shrinkToFit="1"/>
    </xf>
    <xf numFmtId="0" fontId="37" fillId="18" borderId="15" xfId="16" applyFont="1" applyFill="1" applyBorder="1" applyAlignment="1">
      <alignment vertical="top" textRotation="255" shrinkToFit="1"/>
    </xf>
    <xf numFmtId="0" fontId="37" fillId="18" borderId="0" xfId="16" applyFont="1" applyFill="1" applyAlignment="1">
      <alignment vertical="top" textRotation="255" shrinkToFit="1"/>
    </xf>
    <xf numFmtId="0" fontId="37" fillId="18" borderId="23" xfId="16" applyFont="1" applyFill="1" applyBorder="1" applyAlignment="1">
      <alignment vertical="top" textRotation="255" shrinkToFit="1"/>
    </xf>
    <xf numFmtId="0" fontId="35" fillId="18" borderId="16" xfId="16" applyFont="1" applyFill="1" applyBorder="1" applyAlignment="1">
      <alignment vertical="top" textRotation="255" shrinkToFit="1"/>
    </xf>
    <xf numFmtId="0" fontId="35" fillId="18" borderId="19" xfId="16" applyFont="1" applyFill="1" applyBorder="1" applyAlignment="1">
      <alignment vertical="top" textRotation="255" shrinkToFit="1"/>
    </xf>
    <xf numFmtId="0" fontId="35" fillId="18" borderId="5" xfId="16" applyFont="1" applyFill="1" applyBorder="1" applyAlignment="1">
      <alignment vertical="top" textRotation="255" shrinkToFit="1"/>
    </xf>
    <xf numFmtId="0" fontId="37" fillId="20" borderId="108" xfId="16" applyFont="1" applyFill="1" applyBorder="1" applyAlignment="1">
      <alignment vertical="top" textRotation="255" shrinkToFit="1"/>
    </xf>
    <xf numFmtId="0" fontId="37" fillId="20" borderId="103" xfId="16" applyFont="1" applyFill="1" applyBorder="1" applyAlignment="1">
      <alignment vertical="top" textRotation="255" shrinkToFit="1"/>
    </xf>
    <xf numFmtId="0" fontId="37" fillId="20" borderId="104" xfId="16" applyFont="1" applyFill="1" applyBorder="1" applyAlignment="1">
      <alignment vertical="top" textRotation="255" shrinkToFit="1"/>
    </xf>
    <xf numFmtId="0" fontId="0" fillId="18" borderId="110" xfId="16" applyFont="1" applyFill="1" applyBorder="1" applyAlignment="1">
      <alignment vertical="top" textRotation="255" shrinkToFit="1"/>
    </xf>
    <xf numFmtId="0" fontId="37" fillId="18" borderId="114" xfId="16" applyFont="1" applyFill="1" applyBorder="1" applyAlignment="1">
      <alignment horizontal="center" vertical="top" textRotation="255" shrinkToFit="1"/>
    </xf>
    <xf numFmtId="0" fontId="37" fillId="14" borderId="112" xfId="16" applyFont="1" applyFill="1" applyBorder="1" applyAlignment="1">
      <alignment horizontal="center" vertical="top" textRotation="255" shrinkToFit="1"/>
    </xf>
    <xf numFmtId="0" fontId="37" fillId="18" borderId="69" xfId="16" applyFont="1" applyFill="1" applyBorder="1" applyAlignment="1">
      <alignment horizontal="center" vertical="center" shrinkToFit="1"/>
    </xf>
    <xf numFmtId="0" fontId="37" fillId="18" borderId="77" xfId="16" applyFont="1" applyFill="1" applyBorder="1" applyAlignment="1">
      <alignment horizontal="center" vertical="center" shrinkToFit="1"/>
    </xf>
    <xf numFmtId="0" fontId="37" fillId="18" borderId="106" xfId="16" applyFont="1" applyFill="1" applyBorder="1" applyAlignment="1">
      <alignment horizontal="center" vertical="center" shrinkToFit="1"/>
    </xf>
    <xf numFmtId="0" fontId="37" fillId="18" borderId="105" xfId="16" applyFont="1" applyFill="1" applyBorder="1" applyAlignment="1">
      <alignment horizontal="center" vertical="center" shrinkToFit="1"/>
    </xf>
    <xf numFmtId="0" fontId="37" fillId="0" borderId="69" xfId="16" applyFont="1" applyBorder="1" applyAlignment="1">
      <alignment horizontal="center" vertical="center" shrinkToFit="1"/>
    </xf>
    <xf numFmtId="0" fontId="37" fillId="0" borderId="0" xfId="16" applyFont="1" applyAlignment="1">
      <alignment horizontal="center" vertical="center" shrinkToFit="1"/>
    </xf>
    <xf numFmtId="0" fontId="37" fillId="0" borderId="19" xfId="16" applyFont="1" applyBorder="1" applyAlignment="1">
      <alignment horizontal="center" vertical="center" shrinkToFit="1"/>
    </xf>
    <xf numFmtId="0" fontId="37" fillId="0" borderId="106" xfId="16" applyFont="1" applyBorder="1" applyAlignment="1">
      <alignment horizontal="center" vertical="center" shrinkToFit="1"/>
    </xf>
    <xf numFmtId="0" fontId="37" fillId="0" borderId="23" xfId="16" applyFont="1" applyBorder="1" applyAlignment="1">
      <alignment horizontal="center" vertical="center" shrinkToFit="1"/>
    </xf>
    <xf numFmtId="0" fontId="37" fillId="0" borderId="5" xfId="16" applyFont="1" applyBorder="1" applyAlignment="1">
      <alignment horizontal="center" vertical="center" shrinkToFit="1"/>
    </xf>
    <xf numFmtId="0" fontId="37" fillId="25" borderId="77" xfId="16" applyFont="1" applyFill="1" applyBorder="1" applyAlignment="1">
      <alignment vertical="top" textRotation="255" shrinkToFit="1"/>
    </xf>
    <xf numFmtId="0" fontId="37" fillId="25" borderId="105" xfId="16" applyFont="1" applyFill="1" applyBorder="1" applyAlignment="1">
      <alignment vertical="top" textRotation="255" shrinkToFit="1"/>
    </xf>
    <xf numFmtId="0" fontId="37" fillId="18" borderId="7" xfId="16" applyFont="1" applyFill="1" applyBorder="1" applyAlignment="1">
      <alignment vertical="top" textRotation="255" shrinkToFit="1"/>
    </xf>
    <xf numFmtId="0" fontId="37" fillId="18" borderId="11" xfId="16" applyFont="1" applyFill="1" applyBorder="1" applyAlignment="1">
      <alignment vertical="top" textRotation="255" shrinkToFit="1"/>
    </xf>
    <xf numFmtId="0" fontId="42" fillId="0" borderId="4" xfId="16" applyFont="1" applyBorder="1" applyAlignment="1" applyProtection="1">
      <alignment horizontal="center" vertical="center" shrinkToFit="1"/>
      <protection locked="0"/>
    </xf>
    <xf numFmtId="0" fontId="42" fillId="0" borderId="85" xfId="16" applyFont="1" applyBorder="1" applyAlignment="1" applyProtection="1">
      <alignment horizontal="center" vertical="center" shrinkToFit="1"/>
      <protection locked="0"/>
    </xf>
    <xf numFmtId="0" fontId="42" fillId="0" borderId="84" xfId="16" applyFont="1" applyBorder="1" applyAlignment="1" applyProtection="1">
      <alignment horizontal="center" vertical="center" shrinkToFit="1"/>
      <protection locked="0"/>
    </xf>
    <xf numFmtId="0" fontId="4" fillId="0" borderId="84" xfId="16" applyFont="1" applyBorder="1" applyAlignment="1" applyProtection="1">
      <alignment horizontal="center" vertical="center" shrinkToFit="1"/>
      <protection locked="0"/>
    </xf>
    <xf numFmtId="0" fontId="42" fillId="0" borderId="88" xfId="16" applyFont="1" applyBorder="1" applyAlignment="1" applyProtection="1">
      <alignment horizontal="right" vertical="center" shrinkToFit="1"/>
      <protection locked="0"/>
    </xf>
    <xf numFmtId="0" fontId="42" fillId="0" borderId="87" xfId="16" applyFont="1" applyBorder="1" applyAlignment="1" applyProtection="1">
      <alignment horizontal="right" vertical="center" shrinkToFit="1"/>
      <protection locked="0"/>
    </xf>
    <xf numFmtId="0" fontId="42" fillId="0" borderId="88" xfId="16" applyFont="1" applyBorder="1" applyAlignment="1" applyProtection="1">
      <alignment horizontal="center" vertical="center" shrinkToFit="1"/>
      <protection locked="0"/>
    </xf>
    <xf numFmtId="0" fontId="42" fillId="0" borderId="27" xfId="16" applyFont="1" applyBorder="1" applyAlignment="1" applyProtection="1">
      <alignment horizontal="center" vertical="center" shrinkToFit="1"/>
      <protection locked="0"/>
    </xf>
    <xf numFmtId="0" fontId="42" fillId="0" borderId="87" xfId="16" applyFont="1" applyBorder="1" applyAlignment="1" applyProtection="1">
      <alignment horizontal="center" vertical="center" shrinkToFit="1"/>
      <protection locked="0"/>
    </xf>
    <xf numFmtId="0" fontId="42" fillId="0" borderId="86" xfId="16" applyFont="1" applyBorder="1" applyAlignment="1" applyProtection="1">
      <alignment horizontal="center" vertical="center" shrinkToFit="1"/>
      <protection locked="0"/>
    </xf>
    <xf numFmtId="0" fontId="42" fillId="0" borderId="88" xfId="16" applyFont="1" applyBorder="1" applyAlignment="1" applyProtection="1">
      <alignment horizontal="left" vertical="center" shrinkToFit="1"/>
      <protection locked="0"/>
    </xf>
    <xf numFmtId="0" fontId="42" fillId="0" borderId="27" xfId="16" applyFont="1" applyBorder="1" applyAlignment="1" applyProtection="1">
      <alignment horizontal="left" vertical="center" shrinkToFit="1"/>
      <protection locked="0"/>
    </xf>
    <xf numFmtId="0" fontId="42" fillId="0" borderId="87" xfId="16" applyFont="1" applyBorder="1" applyAlignment="1" applyProtection="1">
      <alignment horizontal="left" vertical="center" shrinkToFit="1"/>
      <protection locked="0"/>
    </xf>
    <xf numFmtId="0" fontId="42" fillId="0" borderId="10" xfId="16" applyFont="1" applyBorder="1" applyAlignment="1" applyProtection="1">
      <alignment horizontal="center" vertical="center" shrinkToFit="1"/>
      <protection locked="0"/>
    </xf>
    <xf numFmtId="0" fontId="42" fillId="0" borderId="3" xfId="16" applyFont="1" applyBorder="1" applyAlignment="1" applyProtection="1">
      <alignment horizontal="left" vertical="center"/>
      <protection locked="0"/>
    </xf>
    <xf numFmtId="0" fontId="42" fillId="0" borderId="27" xfId="16" applyFont="1" applyBorder="1" applyAlignment="1" applyProtection="1">
      <alignment horizontal="left" vertical="center"/>
      <protection locked="0"/>
    </xf>
    <xf numFmtId="180" fontId="42" fillId="18" borderId="88" xfId="16" applyNumberFormat="1" applyFont="1" applyFill="1" applyBorder="1" applyAlignment="1" applyProtection="1">
      <alignment horizontal="right" vertical="center" shrinkToFit="1"/>
      <protection locked="0"/>
    </xf>
    <xf numFmtId="180" fontId="42" fillId="18" borderId="87" xfId="16" applyNumberFormat="1" applyFont="1" applyFill="1" applyBorder="1" applyAlignment="1" applyProtection="1">
      <alignment horizontal="right" vertical="center" shrinkToFit="1"/>
      <protection locked="0"/>
    </xf>
    <xf numFmtId="0" fontId="42" fillId="21" borderId="4" xfId="16" applyFont="1" applyFill="1" applyBorder="1" applyAlignment="1">
      <alignment horizontal="center" vertical="center" shrinkToFit="1"/>
    </xf>
    <xf numFmtId="0" fontId="42" fillId="0" borderId="4" xfId="16" applyFont="1" applyBorder="1" applyAlignment="1">
      <alignment horizontal="center" vertical="center" shrinkToFit="1"/>
    </xf>
    <xf numFmtId="0" fontId="42" fillId="21" borderId="85" xfId="16" applyFont="1" applyFill="1" applyBorder="1" applyAlignment="1">
      <alignment horizontal="center" vertical="center" shrinkToFit="1"/>
    </xf>
    <xf numFmtId="0" fontId="42" fillId="0" borderId="84" xfId="16" applyFont="1" applyBorder="1" applyAlignment="1">
      <alignment horizontal="center" vertical="center" shrinkToFit="1"/>
    </xf>
    <xf numFmtId="0" fontId="42" fillId="21" borderId="84" xfId="16" applyFont="1" applyFill="1" applyBorder="1" applyAlignment="1">
      <alignment horizontal="center" vertical="center" shrinkToFit="1"/>
    </xf>
    <xf numFmtId="0" fontId="42" fillId="0" borderId="86" xfId="16" applyFont="1" applyBorder="1" applyAlignment="1">
      <alignment horizontal="center" vertical="center" shrinkToFit="1"/>
    </xf>
    <xf numFmtId="0" fontId="42" fillId="21" borderId="88" xfId="16" applyFont="1" applyFill="1" applyBorder="1" applyAlignment="1">
      <alignment horizontal="center" vertical="center" shrinkToFit="1"/>
    </xf>
    <xf numFmtId="0" fontId="42" fillId="18" borderId="87" xfId="16" applyFont="1" applyFill="1" applyBorder="1" applyAlignment="1">
      <alignment horizontal="center" vertical="center" shrinkToFit="1"/>
    </xf>
    <xf numFmtId="0" fontId="42" fillId="21" borderId="88" xfId="16" applyFont="1" applyFill="1" applyBorder="1" applyAlignment="1">
      <alignment horizontal="right" vertical="center" shrinkToFit="1"/>
    </xf>
    <xf numFmtId="0" fontId="42" fillId="18" borderId="87" xfId="16" applyFont="1" applyFill="1" applyBorder="1" applyAlignment="1">
      <alignment horizontal="right" vertical="center" shrinkToFit="1"/>
    </xf>
    <xf numFmtId="0" fontId="42" fillId="18" borderId="27" xfId="16" applyFont="1" applyFill="1" applyBorder="1" applyAlignment="1">
      <alignment horizontal="center" vertical="center" shrinkToFit="1"/>
    </xf>
    <xf numFmtId="0" fontId="42" fillId="18" borderId="10" xfId="16" applyFont="1" applyFill="1" applyBorder="1" applyAlignment="1">
      <alignment horizontal="center" vertical="center" shrinkToFit="1"/>
    </xf>
    <xf numFmtId="0" fontId="42" fillId="21" borderId="3" xfId="16" applyFont="1" applyFill="1" applyBorder="1" applyAlignment="1" applyProtection="1">
      <alignment horizontal="left" vertical="center"/>
      <protection locked="0"/>
    </xf>
    <xf numFmtId="0" fontId="42" fillId="21" borderId="27" xfId="16" applyFont="1" applyFill="1" applyBorder="1" applyAlignment="1" applyProtection="1">
      <alignment horizontal="left" vertical="center"/>
      <protection locked="0"/>
    </xf>
    <xf numFmtId="0" fontId="42" fillId="21" borderId="88" xfId="16" applyFont="1" applyFill="1" applyBorder="1" applyAlignment="1">
      <alignment horizontal="left" vertical="center" shrinkToFit="1"/>
    </xf>
    <xf numFmtId="0" fontId="42" fillId="21" borderId="27" xfId="16" applyFont="1" applyFill="1" applyBorder="1" applyAlignment="1">
      <alignment horizontal="left" vertical="center" shrinkToFit="1"/>
    </xf>
    <xf numFmtId="0" fontId="42" fillId="21" borderId="87" xfId="16" applyFont="1" applyFill="1" applyBorder="1" applyAlignment="1">
      <alignment horizontal="left" vertical="center" shrinkToFit="1"/>
    </xf>
    <xf numFmtId="0" fontId="4" fillId="18" borderId="84" xfId="16" applyFont="1" applyFill="1" applyBorder="1" applyAlignment="1">
      <alignment horizontal="center" vertical="center" shrinkToFit="1"/>
    </xf>
    <xf numFmtId="0" fontId="42" fillId="0" borderId="88" xfId="16" applyFont="1" applyBorder="1" applyAlignment="1">
      <alignment horizontal="center" vertical="center" shrinkToFit="1"/>
    </xf>
    <xf numFmtId="0" fontId="42" fillId="0" borderId="87" xfId="16" applyFont="1" applyBorder="1" applyAlignment="1">
      <alignment horizontal="center" vertical="center" shrinkToFit="1"/>
    </xf>
    <xf numFmtId="0" fontId="42" fillId="0" borderId="10" xfId="16" applyFont="1" applyBorder="1" applyAlignment="1">
      <alignment horizontal="center" vertical="center" shrinkToFit="1"/>
    </xf>
    <xf numFmtId="180" fontId="42" fillId="18" borderId="88" xfId="16" applyNumberFormat="1" applyFont="1" applyFill="1" applyBorder="1" applyAlignment="1">
      <alignment horizontal="right" vertical="center" shrinkToFit="1"/>
    </xf>
    <xf numFmtId="180" fontId="42" fillId="18" borderId="87" xfId="16" applyNumberFormat="1" applyFont="1" applyFill="1" applyBorder="1" applyAlignment="1">
      <alignment horizontal="right" vertical="center" shrinkToFit="1"/>
    </xf>
    <xf numFmtId="0" fontId="42" fillId="18" borderId="88" xfId="16" applyFont="1" applyFill="1" applyBorder="1" applyAlignment="1">
      <alignment horizontal="center" vertical="center" shrinkToFit="1"/>
    </xf>
    <xf numFmtId="0" fontId="42" fillId="21" borderId="88" xfId="16" applyFont="1" applyFill="1" applyBorder="1" applyAlignment="1" applyProtection="1">
      <alignment horizontal="center" vertical="center" shrinkToFit="1"/>
      <protection locked="0"/>
    </xf>
    <xf numFmtId="0" fontId="42" fillId="21" borderId="27" xfId="16" applyFont="1" applyFill="1" applyBorder="1" applyAlignment="1" applyProtection="1">
      <alignment horizontal="center" vertical="center" shrinkToFit="1"/>
      <protection locked="0"/>
    </xf>
    <xf numFmtId="0" fontId="42" fillId="21" borderId="87" xfId="16" applyFont="1" applyFill="1" applyBorder="1" applyAlignment="1" applyProtection="1">
      <alignment horizontal="center" vertical="center" shrinkToFit="1"/>
      <protection locked="0"/>
    </xf>
    <xf numFmtId="0" fontId="42" fillId="21" borderId="87" xfId="16" applyFont="1" applyFill="1" applyBorder="1" applyAlignment="1">
      <alignment horizontal="center" vertical="center" shrinkToFit="1"/>
    </xf>
    <xf numFmtId="0" fontId="0" fillId="0" borderId="5" xfId="11" applyFont="1" applyBorder="1">
      <alignment vertical="center"/>
    </xf>
  </cellXfs>
  <cellStyles count="20">
    <cellStyle name="パーセント 2" xfId="1" xr:uid="{00000000-0005-0000-0000-000000000000}"/>
    <cellStyle name="通貨 2" xfId="2" xr:uid="{00000000-0005-0000-0000-000001000000}"/>
    <cellStyle name="通貨 2 2" xfId="3" xr:uid="{00000000-0005-0000-0000-000002000000}"/>
    <cellStyle name="標準" xfId="0" builtinId="0"/>
    <cellStyle name="標準 10" xfId="17" xr:uid="{00000000-0005-0000-0000-000004000000}"/>
    <cellStyle name="標準 2" xfId="4" xr:uid="{00000000-0005-0000-0000-000005000000}"/>
    <cellStyle name="標準 2 7" xfId="11" xr:uid="{00000000-0005-0000-0000-000006000000}"/>
    <cellStyle name="標準 2 7 2" xfId="18" xr:uid="{BEA8B7C7-D0CE-4262-AE5B-5DC3B593BC44}"/>
    <cellStyle name="標準 3" xfId="5" xr:uid="{00000000-0005-0000-0000-000007000000}"/>
    <cellStyle name="標準 3 3" xfId="12" xr:uid="{00000000-0005-0000-0000-000008000000}"/>
    <cellStyle name="標準 3 3 2" xfId="19" xr:uid="{C00C146F-DE5B-4D26-A531-D575B70E0CC4}"/>
    <cellStyle name="標準 4" xfId="6" xr:uid="{00000000-0005-0000-0000-000009000000}"/>
    <cellStyle name="標準 5" xfId="7" xr:uid="{00000000-0005-0000-0000-00000A000000}"/>
    <cellStyle name="標準 5 2" xfId="8" xr:uid="{00000000-0005-0000-0000-00000B000000}"/>
    <cellStyle name="標準 6" xfId="9" xr:uid="{00000000-0005-0000-0000-00000C000000}"/>
    <cellStyle name="標準 7" xfId="10" xr:uid="{00000000-0005-0000-0000-00000D000000}"/>
    <cellStyle name="標準 8" xfId="15" xr:uid="{00000000-0005-0000-0000-00000E000000}"/>
    <cellStyle name="標準 9" xfId="16" xr:uid="{00000000-0005-0000-0000-00000F000000}"/>
    <cellStyle name="標準_設計内容説明書　第一面" xfId="14" xr:uid="{00000000-0005-0000-0000-000010000000}"/>
    <cellStyle name="標準_設計内容説明書　第二面" xfId="13" xr:uid="{00000000-0005-0000-0000-000011000000}"/>
  </cellStyles>
  <dxfs count="0"/>
  <tableStyles count="0" defaultTableStyle="TableStyleMedium2" defaultPivotStyle="PivotStyleLight16"/>
  <colors>
    <mruColors>
      <color rgb="FFCCECFF"/>
      <color rgb="FFFFFF99"/>
      <color rgb="FFCCFFFF"/>
      <color rgb="FFFFCCFF"/>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978C9E23-D4B0-11CE-BF2D-00AA003F40D0}"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drawings/_rels/vmlDrawing1.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53</xdr:col>
          <xdr:colOff>114300</xdr:colOff>
          <xdr:row>0</xdr:row>
          <xdr:rowOff>38100</xdr:rowOff>
        </xdr:from>
        <xdr:to>
          <xdr:col>61</xdr:col>
          <xdr:colOff>114300</xdr:colOff>
          <xdr:row>2</xdr:row>
          <xdr:rowOff>66675</xdr:rowOff>
        </xdr:to>
        <xdr:sp macro="" textlink="">
          <xdr:nvSpPr>
            <xdr:cNvPr id="3073" name="cmbHYOUKA_KIND" hidden="1">
              <a:extLst>
                <a:ext uri="{63B3BB69-23CF-44E3-9099-C40C66FF867C}">
                  <a14:compatExt spid="_x0000_s3073"/>
                </a:ext>
                <a:ext uri="{FF2B5EF4-FFF2-40B4-BE49-F238E27FC236}">
                  <a16:creationId xmlns:a16="http://schemas.microsoft.com/office/drawing/2014/main" id="{00000000-0008-0000-05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152400</xdr:colOff>
          <xdr:row>0</xdr:row>
          <xdr:rowOff>104775</xdr:rowOff>
        </xdr:from>
        <xdr:to>
          <xdr:col>53</xdr:col>
          <xdr:colOff>76200</xdr:colOff>
          <xdr:row>2</xdr:row>
          <xdr:rowOff>104775</xdr:rowOff>
        </xdr:to>
        <xdr:sp macro="" textlink="">
          <xdr:nvSpPr>
            <xdr:cNvPr id="3074" name="Label1" hidden="1">
              <a:extLst>
                <a:ext uri="{63B3BB69-23CF-44E3-9099-C40C66FF867C}">
                  <a14:compatExt spid="_x0000_s3074"/>
                </a:ext>
                <a:ext uri="{FF2B5EF4-FFF2-40B4-BE49-F238E27FC236}">
                  <a16:creationId xmlns:a16="http://schemas.microsoft.com/office/drawing/2014/main" id="{00000000-0008-0000-05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7"/>
  </sheetPr>
  <dimension ref="A1:B17"/>
  <sheetViews>
    <sheetView workbookViewId="0">
      <pane xSplit="1" ySplit="1" topLeftCell="B2" activePane="bottomRight" state="frozen"/>
      <selection pane="topRight"/>
      <selection pane="bottomLeft"/>
      <selection pane="bottomRight" activeCell="B8" sqref="B8"/>
    </sheetView>
  </sheetViews>
  <sheetFormatPr defaultColWidth="9" defaultRowHeight="13.5" x14ac:dyDescent="0.15"/>
  <cols>
    <col min="1" max="1" width="14.125" style="44" customWidth="1"/>
    <col min="2" max="2" width="32.125" style="44" customWidth="1"/>
    <col min="3" max="3" width="9" style="34" customWidth="1"/>
    <col min="4" max="16384" width="9" style="34"/>
  </cols>
  <sheetData>
    <row r="1" spans="1:2" ht="67.5" x14ac:dyDescent="0.15">
      <c r="A1" s="44" t="s">
        <v>513</v>
      </c>
      <c r="B1" s="45" t="s">
        <v>514</v>
      </c>
    </row>
    <row r="2" spans="1:2" x14ac:dyDescent="0.15">
      <c r="A2" s="44" t="s">
        <v>515</v>
      </c>
      <c r="B2" s="44">
        <v>-2</v>
      </c>
    </row>
    <row r="3" spans="1:2" x14ac:dyDescent="0.15">
      <c r="A3" s="44" t="s">
        <v>516</v>
      </c>
      <c r="B3" s="44">
        <v>-2</v>
      </c>
    </row>
    <row r="4" spans="1:2" x14ac:dyDescent="0.15">
      <c r="A4" s="44" t="s">
        <v>517</v>
      </c>
      <c r="B4" s="44">
        <v>-2</v>
      </c>
    </row>
    <row r="5" spans="1:2" x14ac:dyDescent="0.15">
      <c r="A5" s="44" t="s">
        <v>1251</v>
      </c>
      <c r="B5" s="44">
        <v>1</v>
      </c>
    </row>
    <row r="6" spans="1:2" x14ac:dyDescent="0.15">
      <c r="A6" s="44" t="s">
        <v>1252</v>
      </c>
      <c r="B6" s="44">
        <v>1</v>
      </c>
    </row>
    <row r="7" spans="1:2" x14ac:dyDescent="0.15">
      <c r="A7" s="44" t="s">
        <v>1068</v>
      </c>
      <c r="B7" s="44">
        <v>1</v>
      </c>
    </row>
    <row r="16" spans="1:2" x14ac:dyDescent="0.15">
      <c r="A16" s="44" t="s">
        <v>518</v>
      </c>
      <c r="B16" s="44">
        <v>1</v>
      </c>
    </row>
    <row r="17" spans="1:2" x14ac:dyDescent="0.15">
      <c r="A17" s="44" t="s">
        <v>519</v>
      </c>
      <c r="B17" s="44">
        <v>0</v>
      </c>
    </row>
  </sheetData>
  <phoneticPr fontId="43"/>
  <pageMargins left="0.78700000000000003" right="0.78700000000000003" top="0.98399999999999999" bottom="0.98399999999999999" header="0.51200000000000001" footer="0.5120000000000000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39966"/>
  </sheetPr>
  <dimension ref="A1:M125"/>
  <sheetViews>
    <sheetView zoomScale="85" zoomScaleNormal="85" workbookViewId="0">
      <pane ySplit="6" topLeftCell="A106" activePane="bottomLeft" state="frozen"/>
      <selection pane="bottomLeft" activeCell="A124" sqref="A124"/>
    </sheetView>
  </sheetViews>
  <sheetFormatPr defaultColWidth="9" defaultRowHeight="13.5" x14ac:dyDescent="0.15"/>
  <cols>
    <col min="1" max="1" width="15.625" customWidth="1"/>
    <col min="2" max="2" width="18.625" customWidth="1"/>
    <col min="3" max="3" width="27.625" customWidth="1"/>
    <col min="4" max="4" width="15.625" customWidth="1"/>
    <col min="5" max="5" width="45.625" customWidth="1"/>
    <col min="6" max="6" width="39.75" bestFit="1" customWidth="1"/>
    <col min="9" max="12" width="9" hidden="1" customWidth="1"/>
  </cols>
  <sheetData>
    <row r="1" spans="1:13" x14ac:dyDescent="0.15">
      <c r="J1" s="1096" t="s">
        <v>7</v>
      </c>
      <c r="K1" s="1097"/>
    </row>
    <row r="2" spans="1:13" x14ac:dyDescent="0.15">
      <c r="I2" s="14" t="s">
        <v>26</v>
      </c>
      <c r="J2" s="14" t="s">
        <v>27</v>
      </c>
      <c r="K2" s="14" t="s">
        <v>28</v>
      </c>
      <c r="L2" s="14" t="s">
        <v>29</v>
      </c>
    </row>
    <row r="3" spans="1:13" x14ac:dyDescent="0.15">
      <c r="I3" t="s">
        <v>30</v>
      </c>
      <c r="J3" s="19">
        <v>42573</v>
      </c>
      <c r="L3">
        <v>42573</v>
      </c>
    </row>
    <row r="6" spans="1:13" x14ac:dyDescent="0.15">
      <c r="A6" t="s">
        <v>64</v>
      </c>
      <c r="C6" t="s">
        <v>65</v>
      </c>
      <c r="D6" t="s">
        <v>66</v>
      </c>
      <c r="E6" t="s">
        <v>67</v>
      </c>
      <c r="F6" t="s">
        <v>68</v>
      </c>
    </row>
    <row r="7" spans="1:13" x14ac:dyDescent="0.15">
      <c r="A7" s="2" t="s">
        <v>34</v>
      </c>
      <c r="B7" s="15"/>
      <c r="C7" t="s">
        <v>69</v>
      </c>
      <c r="D7" s="49" t="s">
        <v>1338</v>
      </c>
      <c r="E7" t="s">
        <v>194</v>
      </c>
      <c r="F7" s="49" t="str">
        <f>IF(wsjob_TARGET_KIND__label="","",wsjob_TARGET_KIND__label)</f>
        <v>建築物</v>
      </c>
      <c r="G7" s="54"/>
      <c r="H7" s="54"/>
      <c r="I7" s="54"/>
      <c r="J7" s="54"/>
      <c r="K7" s="54"/>
      <c r="L7" s="54"/>
      <c r="M7" s="54"/>
    </row>
    <row r="8" spans="1:13" x14ac:dyDescent="0.15">
      <c r="A8" s="2"/>
      <c r="B8" s="13" t="s">
        <v>507</v>
      </c>
      <c r="C8" t="s">
        <v>510</v>
      </c>
      <c r="D8" s="49">
        <v>101</v>
      </c>
      <c r="E8" t="s">
        <v>561</v>
      </c>
      <c r="F8" s="49">
        <f>IF(wsjob_JOB_KIND="","",wsjob_JOB_KIND)</f>
        <v>101</v>
      </c>
      <c r="G8" s="54"/>
      <c r="H8" s="54"/>
      <c r="I8" s="54"/>
      <c r="J8" s="54"/>
      <c r="K8" s="54"/>
      <c r="L8" s="54"/>
      <c r="M8" s="54"/>
    </row>
    <row r="9" spans="1:13" x14ac:dyDescent="0.15">
      <c r="A9" s="2"/>
      <c r="B9" s="13" t="s">
        <v>508</v>
      </c>
      <c r="C9" t="s">
        <v>509</v>
      </c>
      <c r="D9" s="49">
        <v>1</v>
      </c>
      <c r="E9" t="s">
        <v>512</v>
      </c>
      <c r="F9" s="49">
        <f>IF(wsjob_TARGET_KIND="","",wsjob_TARGET_KIND)</f>
        <v>1</v>
      </c>
      <c r="G9" s="54"/>
      <c r="H9" s="54"/>
      <c r="I9" s="54"/>
      <c r="J9" s="54"/>
      <c r="K9" s="54"/>
      <c r="L9" s="54"/>
      <c r="M9" s="54"/>
    </row>
    <row r="10" spans="1:13" x14ac:dyDescent="0.15">
      <c r="A10" s="8" t="s">
        <v>35</v>
      </c>
      <c r="B10" s="4"/>
      <c r="C10" t="s">
        <v>70</v>
      </c>
      <c r="D10" s="51" t="s">
        <v>5</v>
      </c>
      <c r="E10" t="s">
        <v>511</v>
      </c>
      <c r="F10" s="49" t="str">
        <f>IF(shinsei_UKETUKE_NO="","",shinsei_UKETUKE_NO)</f>
        <v/>
      </c>
      <c r="G10" s="54"/>
      <c r="H10" s="54"/>
      <c r="I10" s="54"/>
      <c r="J10" s="54"/>
      <c r="K10" s="54"/>
      <c r="L10" s="54"/>
      <c r="M10" s="54"/>
    </row>
    <row r="11" spans="1:13" x14ac:dyDescent="0.15">
      <c r="A11" s="9" t="s">
        <v>36</v>
      </c>
      <c r="B11" s="5"/>
      <c r="C11" t="s">
        <v>71</v>
      </c>
      <c r="D11" s="52"/>
      <c r="E11" t="s">
        <v>132</v>
      </c>
      <c r="F11" s="49" t="str">
        <f>IF(shinsei_HIKIUKE_DATE="","",shinsei_HIKIUKE_DATE)</f>
        <v/>
      </c>
      <c r="G11" s="54"/>
      <c r="H11" s="54"/>
      <c r="I11" s="54"/>
      <c r="J11" s="54"/>
      <c r="K11" s="54"/>
      <c r="L11" s="54"/>
      <c r="M11" s="54"/>
    </row>
    <row r="12" spans="1:13" x14ac:dyDescent="0.15">
      <c r="A12" s="20" t="s">
        <v>37</v>
      </c>
      <c r="B12" s="6"/>
      <c r="C12" t="s">
        <v>72</v>
      </c>
      <c r="D12" s="51"/>
      <c r="E12" t="s">
        <v>195</v>
      </c>
      <c r="F12" s="49" t="str">
        <f>IF(shinsei_ISSUE_NO="","",shinsei_ISSUE_NO)</f>
        <v/>
      </c>
      <c r="G12" s="54"/>
      <c r="H12" s="54"/>
      <c r="I12" s="54"/>
      <c r="J12" s="54"/>
      <c r="K12" s="54"/>
      <c r="L12" s="54"/>
      <c r="M12" s="54"/>
    </row>
    <row r="13" spans="1:13" x14ac:dyDescent="0.15">
      <c r="A13" s="29" t="s">
        <v>38</v>
      </c>
      <c r="B13" s="32"/>
      <c r="C13" t="s">
        <v>73</v>
      </c>
      <c r="D13" s="52"/>
      <c r="E13" t="s">
        <v>133</v>
      </c>
      <c r="F13" s="49" t="str">
        <f>IF(shinsei_ISSUE_DATE="","",shinsei_ISSUE_DATE)</f>
        <v/>
      </c>
      <c r="G13" s="54"/>
      <c r="H13" s="54"/>
      <c r="I13" s="54"/>
      <c r="J13" s="54"/>
      <c r="K13" s="54"/>
      <c r="L13" s="54"/>
      <c r="M13" s="54"/>
    </row>
    <row r="14" spans="1:13" x14ac:dyDescent="0.15">
      <c r="A14" s="30"/>
      <c r="B14" s="33" t="s">
        <v>204</v>
      </c>
      <c r="D14" s="53"/>
      <c r="E14" t="s">
        <v>212</v>
      </c>
      <c r="F14" s="49" t="str">
        <f>IF(cst_shinsei_ISSUE_DATE="","",TEXT(cst_shinsei_ISSUE_DATE,"e"))</f>
        <v/>
      </c>
      <c r="G14" s="54"/>
      <c r="H14" s="54"/>
      <c r="I14" s="54"/>
      <c r="J14" s="54"/>
      <c r="K14" s="54"/>
      <c r="L14" s="54"/>
      <c r="M14" s="54"/>
    </row>
    <row r="15" spans="1:13" x14ac:dyDescent="0.15">
      <c r="A15" s="30"/>
      <c r="B15" s="33" t="s">
        <v>196</v>
      </c>
      <c r="D15" s="53"/>
      <c r="E15" t="s">
        <v>213</v>
      </c>
      <c r="F15" s="49" t="str">
        <f>IF(cst_shinsei_ISSUE_DATE="","",TEXT(cst_shinsei_ISSUE_DATE,"m"))</f>
        <v/>
      </c>
      <c r="G15" s="54"/>
      <c r="H15" s="54"/>
      <c r="I15" s="54"/>
      <c r="J15" s="54"/>
      <c r="K15" s="54"/>
      <c r="L15" s="54"/>
      <c r="M15" s="54"/>
    </row>
    <row r="16" spans="1:13" x14ac:dyDescent="0.15">
      <c r="A16" s="31"/>
      <c r="B16" s="33" t="s">
        <v>197</v>
      </c>
      <c r="D16" s="53"/>
      <c r="E16" t="s">
        <v>214</v>
      </c>
      <c r="F16" s="49" t="str">
        <f>IF(cst_shinsei_ISSUE_DATE="","",TEXT(cst_shinsei_ISSUE_DATE,"d"))</f>
        <v/>
      </c>
      <c r="G16" s="54"/>
      <c r="H16" s="54"/>
      <c r="I16" s="54"/>
      <c r="J16" s="54"/>
      <c r="K16" s="54"/>
      <c r="L16" s="54"/>
      <c r="M16" s="54"/>
    </row>
    <row r="17" spans="1:13" x14ac:dyDescent="0.15">
      <c r="A17" s="47" t="s">
        <v>562</v>
      </c>
      <c r="B17" s="48"/>
      <c r="C17" t="s">
        <v>525</v>
      </c>
      <c r="D17" s="52">
        <v>44544</v>
      </c>
      <c r="E17" t="s">
        <v>526</v>
      </c>
      <c r="F17" s="49">
        <f>IF(wskakunin_SHINSEI_DATE="","",wskakunin_SHINSEI_DATE)</f>
        <v>44544</v>
      </c>
      <c r="G17" s="54"/>
      <c r="H17" s="54"/>
      <c r="I17" s="54"/>
      <c r="J17" s="54"/>
      <c r="K17" s="54"/>
      <c r="L17" s="54"/>
      <c r="M17" s="54"/>
    </row>
    <row r="18" spans="1:13" x14ac:dyDescent="0.15">
      <c r="A18" s="47"/>
      <c r="B18" s="33" t="s">
        <v>204</v>
      </c>
      <c r="D18" s="53"/>
      <c r="E18" t="s">
        <v>527</v>
      </c>
      <c r="F18" s="49" t="str">
        <f>IF(cst_wskakunin_SHINSEI_DATE="","",TEXT(cst_wskakunin_SHINSEI_DATE,"e"))</f>
        <v>3</v>
      </c>
      <c r="G18" s="54"/>
      <c r="H18" s="54"/>
      <c r="I18" s="54"/>
      <c r="J18" s="54"/>
      <c r="K18" s="54"/>
      <c r="L18" s="54"/>
      <c r="M18" s="54"/>
    </row>
    <row r="19" spans="1:13" x14ac:dyDescent="0.15">
      <c r="A19" s="47"/>
      <c r="B19" s="33" t="s">
        <v>196</v>
      </c>
      <c r="D19" s="53"/>
      <c r="E19" t="s">
        <v>528</v>
      </c>
      <c r="F19" s="49" t="str">
        <f>IF(cst_wskakunin_SHINSEI_DATE="","",TEXT(cst_wskakunin_SHINSEI_DATE,"m"))</f>
        <v>12</v>
      </c>
      <c r="G19" s="54"/>
      <c r="H19" s="54"/>
      <c r="I19" s="54"/>
      <c r="J19" s="54"/>
      <c r="K19" s="54"/>
      <c r="L19" s="54"/>
      <c r="M19" s="54"/>
    </row>
    <row r="20" spans="1:13" x14ac:dyDescent="0.15">
      <c r="A20" s="47"/>
      <c r="B20" s="33" t="s">
        <v>197</v>
      </c>
      <c r="D20" s="53"/>
      <c r="E20" t="s">
        <v>529</v>
      </c>
      <c r="F20" s="49" t="str">
        <f>IF(cst_wskakunin_SHINSEI_DATE="","",TEXT(cst_wskakunin_SHINSEI_DATE,"d"))</f>
        <v>14</v>
      </c>
      <c r="G20" s="54"/>
      <c r="H20" s="54"/>
      <c r="I20" s="54"/>
      <c r="J20" s="54"/>
      <c r="K20" s="54"/>
      <c r="L20" s="54"/>
      <c r="M20" s="54"/>
    </row>
    <row r="21" spans="1:13" x14ac:dyDescent="0.15">
      <c r="A21" s="10" t="s">
        <v>39</v>
      </c>
      <c r="B21" s="12"/>
      <c r="C21" t="s">
        <v>74</v>
      </c>
      <c r="D21" s="49" t="s">
        <v>6</v>
      </c>
      <c r="E21" t="s">
        <v>134</v>
      </c>
      <c r="F21" s="49" t="str">
        <f>IF(shinsei_UKETUKE_OFFICE_ID="","",shinsei_UKETUKE_OFFICE_ID)</f>
        <v>さいたま中央事務所</v>
      </c>
      <c r="G21" s="54"/>
      <c r="H21" s="54"/>
      <c r="I21" s="54"/>
      <c r="J21" s="54"/>
      <c r="K21" s="54"/>
      <c r="L21" s="54"/>
      <c r="M21" s="54"/>
    </row>
    <row r="22" spans="1:13" x14ac:dyDescent="0.15">
      <c r="A22" s="24" t="s">
        <v>3</v>
      </c>
      <c r="B22" s="12" t="s">
        <v>9</v>
      </c>
      <c r="C22" t="s">
        <v>75</v>
      </c>
      <c r="D22" s="49"/>
      <c r="E22" t="s">
        <v>135</v>
      </c>
      <c r="F22" s="49" t="str">
        <f>IF(wskakunin_owner1_JIMU_NAME="", "", wskakunin_owner1_JIMU_NAME)</f>
        <v/>
      </c>
      <c r="G22" s="54"/>
      <c r="H22" s="54"/>
      <c r="I22" s="54"/>
      <c r="J22" s="54"/>
      <c r="K22" s="54"/>
      <c r="L22" s="54"/>
      <c r="M22" s="54"/>
    </row>
    <row r="23" spans="1:13" x14ac:dyDescent="0.15">
      <c r="A23" s="23"/>
      <c r="B23" s="12" t="s">
        <v>18</v>
      </c>
      <c r="C23" t="s">
        <v>560</v>
      </c>
      <c r="D23" s="49"/>
      <c r="E23" t="s">
        <v>520</v>
      </c>
      <c r="F23" s="49" t="str">
        <f>IF(wskakunin_owner1_JIMU_NAME_KANA="","",wskakunin_owner1_JIMU_NAME_KANA)</f>
        <v/>
      </c>
      <c r="G23" s="54"/>
      <c r="H23" s="54"/>
      <c r="I23" s="54"/>
      <c r="J23" s="54"/>
      <c r="K23" s="54"/>
      <c r="L23" s="54"/>
      <c r="M23" s="54"/>
    </row>
    <row r="24" spans="1:13" x14ac:dyDescent="0.15">
      <c r="A24" s="23"/>
      <c r="B24" s="12" t="s">
        <v>4</v>
      </c>
      <c r="C24" t="s">
        <v>76</v>
      </c>
      <c r="D24" s="49"/>
      <c r="E24" t="s">
        <v>136</v>
      </c>
      <c r="F24" s="49" t="str">
        <f>IF(wskakunin_owner1_POST="", "", wskakunin_owner1_POST)</f>
        <v/>
      </c>
      <c r="G24" s="54"/>
      <c r="H24" s="54"/>
      <c r="I24" s="54"/>
      <c r="J24" s="54"/>
      <c r="K24" s="54"/>
      <c r="L24" s="54"/>
      <c r="M24" s="54"/>
    </row>
    <row r="25" spans="1:13" x14ac:dyDescent="0.15">
      <c r="A25" s="23"/>
      <c r="B25" s="12" t="s">
        <v>18</v>
      </c>
      <c r="C25" t="s">
        <v>521</v>
      </c>
      <c r="D25" s="49"/>
      <c r="E25" t="s">
        <v>522</v>
      </c>
      <c r="F25" s="49" t="str">
        <f>IF(wskakunin_owner1_POST_KANA="","",wskakunin_owner1_POST_KANA)</f>
        <v/>
      </c>
      <c r="G25" s="54"/>
      <c r="H25" s="54"/>
      <c r="I25" s="54"/>
      <c r="J25" s="54"/>
      <c r="K25" s="54"/>
      <c r="L25" s="54"/>
      <c r="M25" s="54"/>
    </row>
    <row r="26" spans="1:13" x14ac:dyDescent="0.15">
      <c r="A26" s="23"/>
      <c r="B26" s="12" t="s">
        <v>14</v>
      </c>
      <c r="C26" t="s">
        <v>77</v>
      </c>
      <c r="D26" s="49" t="s">
        <v>1341</v>
      </c>
      <c r="E26" t="s">
        <v>137</v>
      </c>
      <c r="F26" s="49" t="str">
        <f>IF(wskakunin_owner1_NAME="", "", wskakunin_owner1_NAME)</f>
        <v>さいたま一郎</v>
      </c>
      <c r="G26" s="54"/>
      <c r="H26" s="54"/>
      <c r="I26" s="54"/>
      <c r="J26" s="54"/>
      <c r="K26" s="54"/>
      <c r="L26" s="54"/>
      <c r="M26" s="54"/>
    </row>
    <row r="27" spans="1:13" x14ac:dyDescent="0.15">
      <c r="A27" s="22"/>
      <c r="B27" s="12" t="s">
        <v>18</v>
      </c>
      <c r="C27" t="s">
        <v>78</v>
      </c>
      <c r="D27" s="49"/>
      <c r="E27" t="s">
        <v>138</v>
      </c>
      <c r="F27" s="49" t="str">
        <f>IF(wskakunin_owner1_NAME_KANA="","",wskakunin_owner1_NAME_KANA)</f>
        <v/>
      </c>
      <c r="G27" s="54"/>
      <c r="H27" s="54"/>
      <c r="I27" s="54"/>
      <c r="J27" s="54"/>
      <c r="K27" s="54"/>
      <c r="L27" s="54"/>
      <c r="M27" s="54"/>
    </row>
    <row r="28" spans="1:13" x14ac:dyDescent="0.15">
      <c r="A28" s="22"/>
      <c r="B28" s="46" t="s">
        <v>523</v>
      </c>
      <c r="D28" s="54"/>
      <c r="E28" t="s">
        <v>524</v>
      </c>
      <c r="F28" s="49">
        <f>IF(wskakunin_owner1_JIMU_NAME_KANA="",wskakunin_owner1_NAME_KANA,IF(wskakunin_owner1_POST_KANA="",wskakunin_owner1_NAME_KANA,wskakunin_owner1_JIMU_NAME_KANA&amp;"　"&amp;wskakunin_owner1_POST_KANA&amp;"　"&amp;wskakunin_owner1_NAME_KANA))</f>
        <v>0</v>
      </c>
      <c r="G28" s="54"/>
      <c r="H28" s="54"/>
      <c r="I28" s="54"/>
      <c r="J28" s="54"/>
      <c r="K28" s="54"/>
      <c r="L28" s="54"/>
      <c r="M28" s="54"/>
    </row>
    <row r="29" spans="1:13" x14ac:dyDescent="0.15">
      <c r="A29" s="22"/>
      <c r="B29" s="12" t="s">
        <v>15</v>
      </c>
      <c r="C29" t="s">
        <v>79</v>
      </c>
      <c r="D29" s="51"/>
      <c r="E29" t="s">
        <v>139</v>
      </c>
      <c r="F29" s="49" t="str">
        <f>IF(wskakunin_owner1_ZIP="", "", wskakunin_owner1_ZIP)</f>
        <v/>
      </c>
      <c r="G29" s="54"/>
      <c r="H29" s="54"/>
      <c r="I29" s="54"/>
      <c r="J29" s="54"/>
      <c r="K29" s="54"/>
      <c r="L29" s="54"/>
      <c r="M29" s="54"/>
    </row>
    <row r="30" spans="1:13" x14ac:dyDescent="0.15">
      <c r="A30" s="22"/>
      <c r="B30" s="12" t="s">
        <v>16</v>
      </c>
      <c r="C30" t="s">
        <v>80</v>
      </c>
      <c r="D30" s="49"/>
      <c r="E30" t="s">
        <v>140</v>
      </c>
      <c r="F30" s="49" t="str">
        <f>IF(wskakunin_owner1__address="", "", wskakunin_owner1__address)</f>
        <v/>
      </c>
      <c r="G30" s="54"/>
      <c r="H30" s="54"/>
      <c r="I30" s="54"/>
      <c r="J30" s="54"/>
      <c r="K30" s="54"/>
      <c r="L30" s="54"/>
      <c r="M30" s="54"/>
    </row>
    <row r="31" spans="1:13" x14ac:dyDescent="0.15">
      <c r="A31" s="22"/>
      <c r="B31" s="12" t="s">
        <v>17</v>
      </c>
      <c r="C31" t="s">
        <v>81</v>
      </c>
      <c r="D31" s="51"/>
      <c r="E31" t="s">
        <v>141</v>
      </c>
      <c r="F31" s="49" t="str">
        <f>IF(wskakunin_owner1_TEL="", "", wskakunin_owner1_TEL)</f>
        <v/>
      </c>
      <c r="G31" s="54"/>
      <c r="H31" s="54"/>
      <c r="I31" s="54"/>
      <c r="J31" s="54"/>
      <c r="K31" s="54"/>
      <c r="L31" s="54"/>
      <c r="M31" s="54"/>
    </row>
    <row r="32" spans="1:13" x14ac:dyDescent="0.15">
      <c r="A32" s="22"/>
      <c r="B32" s="28" t="s">
        <v>465</v>
      </c>
      <c r="D32" s="54"/>
      <c r="E32" t="s">
        <v>205</v>
      </c>
      <c r="F32" s="1095" t="str">
        <f>IF(wskakunin_owner1_JIMU_NAME="",wskakunin_owner1_NAME,IF(wskakunin_owner1_POST="",wskakunin_owner1_NAME,wskakunin_owner1_JIMU_NAME&amp;"　"&amp;wskakunin_owner1_POST&amp;"　"&amp;wskakunin_owner1_NAME))</f>
        <v>さいたま一郎</v>
      </c>
      <c r="G32" s="1095"/>
      <c r="H32" s="1095"/>
      <c r="I32" s="1095"/>
      <c r="J32" s="1095"/>
      <c r="K32" s="1095"/>
      <c r="L32" s="1095"/>
      <c r="M32" s="1095"/>
    </row>
    <row r="33" spans="1:13" x14ac:dyDescent="0.15">
      <c r="A33" s="22"/>
      <c r="B33" s="27" t="s">
        <v>207</v>
      </c>
      <c r="D33" s="54"/>
      <c r="E33" t="s">
        <v>206</v>
      </c>
      <c r="F33" s="49" t="str">
        <f>IF(wskakunin_owner1_POST&amp;wskakunin_owner1_NAME="","",IF(wskakunin_owner1_POST="",wskakunin_owner1_NAME,wskakunin_owner1_POST&amp;"　"&amp;wskakunin_owner1_NAME))</f>
        <v>さいたま一郎</v>
      </c>
      <c r="G33" s="54"/>
      <c r="H33" s="54"/>
      <c r="I33" s="54"/>
      <c r="J33" s="54"/>
      <c r="K33" s="54"/>
      <c r="L33" s="54"/>
      <c r="M33" s="54"/>
    </row>
    <row r="34" spans="1:13" ht="27" customHeight="1" x14ac:dyDescent="0.15">
      <c r="A34" s="22"/>
      <c r="B34" s="28" t="s">
        <v>211</v>
      </c>
      <c r="D34" s="54"/>
      <c r="E34" t="s">
        <v>210</v>
      </c>
      <c r="F34" s="1095" t="str">
        <f>wskakunin_owner1_JIMU_NAME&amp;IF(wskakunin_owner1_JIMU_NAME="","",CHAR(10))&amp;cst_wskakunin_owner1__space2</f>
        <v>さいたま一郎</v>
      </c>
      <c r="G34" s="1095"/>
      <c r="H34" s="1095"/>
      <c r="I34" s="1095"/>
      <c r="J34" s="1095"/>
      <c r="K34" s="1095"/>
      <c r="L34" s="1095"/>
      <c r="M34" s="1095"/>
    </row>
    <row r="35" spans="1:13" x14ac:dyDescent="0.15">
      <c r="A35" s="10" t="s">
        <v>40</v>
      </c>
      <c r="B35" s="12" t="s">
        <v>19</v>
      </c>
      <c r="C35" t="s">
        <v>82</v>
      </c>
      <c r="D35" s="49"/>
      <c r="E35" t="s">
        <v>142</v>
      </c>
      <c r="F35" s="49" t="str">
        <f>IF(wskakunin_dairi1__sikaku="", "", wskakunin_dairi1__sikaku)</f>
        <v/>
      </c>
      <c r="G35" s="54"/>
      <c r="H35" s="54"/>
      <c r="I35" s="54"/>
      <c r="J35" s="54"/>
      <c r="K35" s="54"/>
      <c r="L35" s="54"/>
      <c r="M35" s="54"/>
    </row>
    <row r="36" spans="1:13" x14ac:dyDescent="0.15">
      <c r="A36" s="22"/>
      <c r="B36" s="12" t="s">
        <v>14</v>
      </c>
      <c r="C36" t="s">
        <v>83</v>
      </c>
      <c r="D36" s="49"/>
      <c r="E36" t="s">
        <v>143</v>
      </c>
      <c r="F36" s="49" t="str">
        <f>IF(wskakunin_dairi1_NAME="", "", wskakunin_dairi1_NAME)</f>
        <v/>
      </c>
      <c r="G36" s="54"/>
      <c r="H36" s="54"/>
      <c r="I36" s="54"/>
      <c r="J36" s="54"/>
      <c r="K36" s="54"/>
      <c r="L36" s="54"/>
      <c r="M36" s="54"/>
    </row>
    <row r="37" spans="1:13" x14ac:dyDescent="0.15">
      <c r="A37" s="22"/>
      <c r="B37" s="12" t="s">
        <v>18</v>
      </c>
      <c r="C37" t="s">
        <v>84</v>
      </c>
      <c r="D37" s="49"/>
      <c r="E37" t="s">
        <v>144</v>
      </c>
      <c r="F37" s="49" t="str">
        <f>IF(wskakunin_dairi1_NAME_KANA="", "", wskakunin_dairi1_NAME_KANA)</f>
        <v/>
      </c>
      <c r="G37" s="54"/>
      <c r="H37" s="54"/>
      <c r="I37" s="54"/>
      <c r="J37" s="54"/>
      <c r="K37" s="54"/>
      <c r="L37" s="54"/>
      <c r="M37" s="54"/>
    </row>
    <row r="38" spans="1:13" x14ac:dyDescent="0.15">
      <c r="A38" s="22"/>
      <c r="B38" s="12" t="s">
        <v>20</v>
      </c>
      <c r="C38" t="s">
        <v>85</v>
      </c>
      <c r="D38" s="49"/>
      <c r="E38" t="s">
        <v>145</v>
      </c>
      <c r="F38" s="49" t="str">
        <f>IF(wskakunin_dairi1_JIMU__sikaku="", "", wskakunin_dairi1_JIMU__sikaku)</f>
        <v/>
      </c>
      <c r="G38" s="54"/>
      <c r="H38" s="54"/>
      <c r="I38" s="54"/>
      <c r="J38" s="54"/>
      <c r="K38" s="54"/>
      <c r="L38" s="54"/>
      <c r="M38" s="54"/>
    </row>
    <row r="39" spans="1:13" x14ac:dyDescent="0.15">
      <c r="A39" s="22"/>
      <c r="B39" s="12" t="s">
        <v>21</v>
      </c>
      <c r="C39" t="s">
        <v>86</v>
      </c>
      <c r="D39" s="49"/>
      <c r="E39" t="s">
        <v>146</v>
      </c>
      <c r="F39" s="49" t="str">
        <f>IF(wskakunin_dairi1_JIMU_NAME="", "",wskakunin_dairi1_JIMU_NAME)</f>
        <v/>
      </c>
      <c r="G39" s="54"/>
      <c r="H39" s="54"/>
      <c r="I39" s="54"/>
      <c r="J39" s="54"/>
      <c r="K39" s="54"/>
      <c r="L39" s="54"/>
      <c r="M39" s="54"/>
    </row>
    <row r="40" spans="1:13" x14ac:dyDescent="0.15">
      <c r="A40" s="22"/>
      <c r="B40" s="12" t="s">
        <v>15</v>
      </c>
      <c r="C40" t="s">
        <v>87</v>
      </c>
      <c r="D40" s="51"/>
      <c r="E40" t="s">
        <v>147</v>
      </c>
      <c r="F40" s="49" t="str">
        <f>IF(wskakunin_dairi1_ZIP="", "", wskakunin_dairi1_ZIP)</f>
        <v/>
      </c>
      <c r="G40" s="54"/>
      <c r="H40" s="54"/>
      <c r="I40" s="54"/>
      <c r="J40" s="54"/>
      <c r="K40" s="54"/>
      <c r="L40" s="54"/>
      <c r="M40" s="54"/>
    </row>
    <row r="41" spans="1:13" x14ac:dyDescent="0.15">
      <c r="A41" s="22"/>
      <c r="B41" s="12" t="s">
        <v>22</v>
      </c>
      <c r="C41" t="s">
        <v>88</v>
      </c>
      <c r="D41" s="49"/>
      <c r="E41" t="s">
        <v>148</v>
      </c>
      <c r="F41" s="49" t="str">
        <f>IF(wskakunin_dairi1__address="", "", wskakunin_dairi1__address)</f>
        <v/>
      </c>
      <c r="G41" s="54"/>
      <c r="H41" s="54"/>
      <c r="I41" s="54"/>
      <c r="J41" s="54"/>
      <c r="K41" s="54"/>
      <c r="L41" s="54"/>
      <c r="M41" s="54"/>
    </row>
    <row r="42" spans="1:13" x14ac:dyDescent="0.15">
      <c r="A42" s="22"/>
      <c r="B42" s="16" t="s">
        <v>17</v>
      </c>
      <c r="C42" t="s">
        <v>89</v>
      </c>
      <c r="D42" s="51"/>
      <c r="E42" t="s">
        <v>149</v>
      </c>
      <c r="F42" s="49" t="str">
        <f>IF(wskakunin_dairi1_TEL="", "", wskakunin_dairi1_TEL)</f>
        <v/>
      </c>
      <c r="G42" s="54"/>
      <c r="H42" s="54"/>
      <c r="I42" s="54"/>
      <c r="J42" s="54"/>
      <c r="K42" s="54"/>
      <c r="L42" s="54"/>
      <c r="M42" s="54"/>
    </row>
    <row r="43" spans="1:13" x14ac:dyDescent="0.15">
      <c r="A43" s="22"/>
      <c r="B43" s="27" t="s">
        <v>208</v>
      </c>
      <c r="D43" s="54"/>
      <c r="E43" t="s">
        <v>209</v>
      </c>
      <c r="F43" s="49" t="str">
        <f>IF(wskakunin_dairi1_NAME&amp;wskakunin_dairi1_JIMU_NAME="","",IF(wskakunin_dairi1_JIMU_NAME="",wskakunin_dairi1_NAME,wskakunin_dairi1_JIMU_NAME&amp;"　"&amp;wskakunin_dairi1_NAME))</f>
        <v/>
      </c>
      <c r="G43" s="54"/>
      <c r="H43" s="54"/>
      <c r="I43" s="54"/>
      <c r="J43" s="54"/>
      <c r="K43" s="54"/>
      <c r="L43" s="54"/>
      <c r="M43" s="54"/>
    </row>
    <row r="44" spans="1:13" x14ac:dyDescent="0.15">
      <c r="A44" s="1" t="s">
        <v>41</v>
      </c>
      <c r="B44" s="13" t="s">
        <v>19</v>
      </c>
      <c r="C44" t="s">
        <v>90</v>
      </c>
      <c r="D44" s="49"/>
      <c r="E44" t="s">
        <v>150</v>
      </c>
      <c r="F44" s="49" t="str">
        <f>IF(wskakunin_sekkei1__sikaku="", "", wskakunin_sekkei1__sikaku)</f>
        <v/>
      </c>
      <c r="G44" s="54"/>
      <c r="H44" s="54"/>
      <c r="I44" s="54"/>
      <c r="J44" s="54"/>
      <c r="K44" s="54"/>
      <c r="L44" s="54"/>
      <c r="M44" s="54"/>
    </row>
    <row r="45" spans="1:13" x14ac:dyDescent="0.15">
      <c r="A45" s="21"/>
      <c r="B45" s="13" t="s">
        <v>14</v>
      </c>
      <c r="C45" t="s">
        <v>91</v>
      </c>
      <c r="D45" s="49"/>
      <c r="E45" t="s">
        <v>151</v>
      </c>
      <c r="F45" s="49" t="str">
        <f>IF(wskakunin_sekkei1_NAME="", "", wskakunin_sekkei1_NAME)</f>
        <v/>
      </c>
      <c r="G45" s="54"/>
      <c r="H45" s="54"/>
      <c r="I45" s="54"/>
      <c r="J45" s="54"/>
      <c r="K45" s="54"/>
      <c r="L45" s="54"/>
      <c r="M45" s="54"/>
    </row>
    <row r="46" spans="1:13" x14ac:dyDescent="0.15">
      <c r="A46" s="21"/>
      <c r="B46" s="13" t="s">
        <v>20</v>
      </c>
      <c r="C46" t="s">
        <v>92</v>
      </c>
      <c r="D46" s="49"/>
      <c r="E46" t="s">
        <v>152</v>
      </c>
      <c r="F46" s="49" t="str">
        <f>IF(wskakunin_sekkei1_JIMU__sikaku="", "", wskakunin_sekkei1_JIMU__sikaku)</f>
        <v/>
      </c>
      <c r="G46" s="54"/>
      <c r="H46" s="54"/>
      <c r="I46" s="54"/>
      <c r="J46" s="54"/>
      <c r="K46" s="54"/>
      <c r="L46" s="54"/>
      <c r="M46" s="54"/>
    </row>
    <row r="47" spans="1:13" x14ac:dyDescent="0.15">
      <c r="A47" s="21"/>
      <c r="B47" s="13" t="s">
        <v>21</v>
      </c>
      <c r="C47" t="s">
        <v>93</v>
      </c>
      <c r="D47" s="49"/>
      <c r="E47" t="s">
        <v>153</v>
      </c>
      <c r="F47" s="49" t="str">
        <f>IF(wskakunin_sekkei1_JIMU_NAME="", "", wskakunin_sekkei1_JIMU_NAME)</f>
        <v/>
      </c>
      <c r="G47" s="54"/>
      <c r="H47" s="54"/>
      <c r="I47" s="54"/>
      <c r="J47" s="54"/>
      <c r="K47" s="54"/>
      <c r="L47" s="54"/>
      <c r="M47" s="54"/>
    </row>
    <row r="48" spans="1:13" x14ac:dyDescent="0.15">
      <c r="A48" s="21"/>
      <c r="B48" s="13" t="s">
        <v>15</v>
      </c>
      <c r="C48" t="s">
        <v>94</v>
      </c>
      <c r="D48" s="51"/>
      <c r="E48" t="s">
        <v>154</v>
      </c>
      <c r="F48" s="49" t="str">
        <f>IF(wskakunin_sekkei1_ZIP="", "", wskakunin_sekkei1_ZIP)</f>
        <v/>
      </c>
      <c r="G48" s="54"/>
      <c r="H48" s="54"/>
      <c r="I48" s="54"/>
      <c r="J48" s="54"/>
      <c r="K48" s="54"/>
      <c r="L48" s="54"/>
      <c r="M48" s="54"/>
    </row>
    <row r="49" spans="1:13" x14ac:dyDescent="0.15">
      <c r="A49" s="21"/>
      <c r="B49" s="13" t="s">
        <v>22</v>
      </c>
      <c r="C49" t="s">
        <v>95</v>
      </c>
      <c r="D49" s="49"/>
      <c r="E49" t="s">
        <v>155</v>
      </c>
      <c r="F49" s="49" t="str">
        <f>IF(wskakunin_sekkei1__address="", "", wskakunin_sekkei1__address)</f>
        <v/>
      </c>
      <c r="G49" s="54"/>
      <c r="H49" s="54"/>
      <c r="I49" s="54"/>
      <c r="J49" s="54"/>
      <c r="K49" s="54"/>
      <c r="L49" s="54"/>
      <c r="M49" s="54"/>
    </row>
    <row r="50" spans="1:13" x14ac:dyDescent="0.15">
      <c r="A50" s="21"/>
      <c r="B50" s="13" t="s">
        <v>17</v>
      </c>
      <c r="C50" t="s">
        <v>96</v>
      </c>
      <c r="D50" s="51"/>
      <c r="E50" t="s">
        <v>156</v>
      </c>
      <c r="F50" s="49" t="str">
        <f>IF(wskakunin_sekkei1_TEL="", "", wskakunin_sekkei1_TEL)</f>
        <v/>
      </c>
      <c r="G50" s="54"/>
      <c r="H50" s="54"/>
      <c r="I50" s="54"/>
      <c r="J50" s="54"/>
      <c r="K50" s="54"/>
      <c r="L50" s="54"/>
      <c r="M50" s="54"/>
    </row>
    <row r="51" spans="1:13" x14ac:dyDescent="0.15">
      <c r="A51" s="1" t="s">
        <v>42</v>
      </c>
      <c r="B51" s="13" t="s">
        <v>19</v>
      </c>
      <c r="C51" t="s">
        <v>97</v>
      </c>
      <c r="D51" s="49"/>
      <c r="E51" t="s">
        <v>157</v>
      </c>
      <c r="F51" s="49" t="str">
        <f>IF(wskakunin_kanri1__sikaku="", "", wskakunin_kanri1__sikaku)</f>
        <v/>
      </c>
      <c r="G51" s="54"/>
      <c r="H51" s="54"/>
      <c r="I51" s="54"/>
      <c r="J51" s="54"/>
      <c r="K51" s="54"/>
      <c r="L51" s="54"/>
      <c r="M51" s="54"/>
    </row>
    <row r="52" spans="1:13" x14ac:dyDescent="0.15">
      <c r="A52" s="21"/>
      <c r="B52" s="13" t="s">
        <v>14</v>
      </c>
      <c r="C52" t="s">
        <v>98</v>
      </c>
      <c r="D52" s="49"/>
      <c r="E52" t="s">
        <v>158</v>
      </c>
      <c r="F52" s="49" t="str">
        <f>IF(wskakunin_kanri1_NAME="", "", wskakunin_kanri1_NAME)</f>
        <v/>
      </c>
      <c r="G52" s="54"/>
      <c r="H52" s="54"/>
      <c r="I52" s="54"/>
      <c r="J52" s="54"/>
      <c r="K52" s="54"/>
      <c r="L52" s="54"/>
      <c r="M52" s="54"/>
    </row>
    <row r="53" spans="1:13" x14ac:dyDescent="0.15">
      <c r="A53" s="21"/>
      <c r="B53" s="13" t="s">
        <v>20</v>
      </c>
      <c r="C53" t="s">
        <v>99</v>
      </c>
      <c r="D53" s="49"/>
      <c r="E53" t="s">
        <v>159</v>
      </c>
      <c r="F53" s="49" t="str">
        <f>IF(wskakunin_kanri1_JIMU__sikaku="", "", wskakunin_kanri1_JIMU__sikaku)</f>
        <v/>
      </c>
      <c r="G53" s="54"/>
      <c r="H53" s="54"/>
      <c r="I53" s="54"/>
      <c r="J53" s="54"/>
      <c r="K53" s="54"/>
      <c r="L53" s="54"/>
      <c r="M53" s="54"/>
    </row>
    <row r="54" spans="1:13" x14ac:dyDescent="0.15">
      <c r="A54" s="21"/>
      <c r="B54" s="13" t="s">
        <v>21</v>
      </c>
      <c r="C54" t="s">
        <v>100</v>
      </c>
      <c r="D54" s="49"/>
      <c r="E54" t="s">
        <v>160</v>
      </c>
      <c r="F54" s="49" t="str">
        <f>IF(wskakunin_kanri1_JIMU_NAME="", "", wskakunin_kanri1_JIMU_NAME)</f>
        <v/>
      </c>
      <c r="G54" s="54"/>
      <c r="H54" s="54"/>
      <c r="I54" s="54"/>
      <c r="J54" s="54"/>
      <c r="K54" s="54"/>
      <c r="L54" s="54"/>
      <c r="M54" s="54"/>
    </row>
    <row r="55" spans="1:13" x14ac:dyDescent="0.15">
      <c r="A55" s="21"/>
      <c r="B55" s="13" t="s">
        <v>15</v>
      </c>
      <c r="C55" t="s">
        <v>101</v>
      </c>
      <c r="D55" s="51"/>
      <c r="E55" t="s">
        <v>161</v>
      </c>
      <c r="F55" s="49" t="str">
        <f>IF(wskakunin_kanri1_ZIP="", "", wskakunin_kanri1_ZIP)</f>
        <v/>
      </c>
      <c r="G55" s="54"/>
      <c r="H55" s="54"/>
      <c r="I55" s="54"/>
      <c r="J55" s="54"/>
      <c r="K55" s="54"/>
      <c r="L55" s="54"/>
      <c r="M55" s="54"/>
    </row>
    <row r="56" spans="1:13" x14ac:dyDescent="0.15">
      <c r="A56" s="21"/>
      <c r="B56" s="13" t="s">
        <v>22</v>
      </c>
      <c r="C56" t="s">
        <v>102</v>
      </c>
      <c r="D56" s="49"/>
      <c r="E56" t="s">
        <v>162</v>
      </c>
      <c r="F56" s="49" t="str">
        <f>IF(wskakunin_kanri1__address="", "", wskakunin_kanri1__address)</f>
        <v/>
      </c>
      <c r="G56" s="54"/>
      <c r="H56" s="54"/>
      <c r="I56" s="54"/>
      <c r="J56" s="54"/>
      <c r="K56" s="54"/>
      <c r="L56" s="54"/>
      <c r="M56" s="54"/>
    </row>
    <row r="57" spans="1:13" x14ac:dyDescent="0.15">
      <c r="A57" s="21"/>
      <c r="B57" s="13" t="s">
        <v>17</v>
      </c>
      <c r="C57" t="s">
        <v>103</v>
      </c>
      <c r="D57" s="51"/>
      <c r="E57" t="s">
        <v>163</v>
      </c>
      <c r="F57" s="49" t="str">
        <f>IF(wskakunin_kanri1_TEL="", "", wskakunin_kanri1_TEL)</f>
        <v/>
      </c>
      <c r="G57" s="54"/>
      <c r="H57" s="54"/>
      <c r="I57" s="54"/>
      <c r="J57" s="54"/>
      <c r="K57" s="54"/>
      <c r="L57" s="54"/>
      <c r="M57" s="54"/>
    </row>
    <row r="58" spans="1:13" x14ac:dyDescent="0.15">
      <c r="A58" s="10" t="s">
        <v>43</v>
      </c>
      <c r="B58" s="16" t="s">
        <v>14</v>
      </c>
      <c r="C58" t="s">
        <v>104</v>
      </c>
      <c r="D58" s="49"/>
      <c r="E58" t="s">
        <v>164</v>
      </c>
      <c r="F58" s="49" t="str">
        <f>IF(wskakunin_sekou1_NAME="", "", wskakunin_sekou1_NAME)</f>
        <v/>
      </c>
      <c r="G58" s="54"/>
      <c r="H58" s="54"/>
      <c r="I58" s="54"/>
      <c r="J58" s="54"/>
      <c r="K58" s="54"/>
      <c r="L58" s="54"/>
      <c r="M58" s="54"/>
    </row>
    <row r="59" spans="1:13" x14ac:dyDescent="0.15">
      <c r="A59" s="22"/>
      <c r="B59" s="16" t="s">
        <v>48</v>
      </c>
      <c r="C59" t="s">
        <v>105</v>
      </c>
      <c r="D59" s="49"/>
      <c r="E59" t="s">
        <v>165</v>
      </c>
      <c r="F59" s="49" t="str">
        <f>IF(wskakunin_sekou1_SEKOU__sikaku="", "", wskakunin_sekou1_SEKOU__sikaku)</f>
        <v/>
      </c>
      <c r="G59" s="54"/>
      <c r="H59" s="54"/>
      <c r="I59" s="54"/>
      <c r="J59" s="54"/>
      <c r="K59" s="54"/>
      <c r="L59" s="54"/>
      <c r="M59" s="54"/>
    </row>
    <row r="60" spans="1:13" x14ac:dyDescent="0.15">
      <c r="A60" s="22"/>
      <c r="B60" s="16" t="s">
        <v>49</v>
      </c>
      <c r="C60" t="s">
        <v>106</v>
      </c>
      <c r="D60" s="49"/>
      <c r="E60" t="s">
        <v>166</v>
      </c>
      <c r="F60" s="49" t="str">
        <f>IF(wskakunin_sekou1_JIMU_NAME="", "", wskakunin_sekou1_JIMU_NAME)</f>
        <v/>
      </c>
      <c r="G60" s="54"/>
      <c r="H60" s="54"/>
      <c r="I60" s="54"/>
      <c r="J60" s="54"/>
      <c r="K60" s="54"/>
      <c r="L60" s="54"/>
      <c r="M60" s="54"/>
    </row>
    <row r="61" spans="1:13" x14ac:dyDescent="0.15">
      <c r="A61" s="22"/>
      <c r="B61" s="16" t="s">
        <v>15</v>
      </c>
      <c r="C61" t="s">
        <v>107</v>
      </c>
      <c r="D61" s="51"/>
      <c r="E61" t="s">
        <v>167</v>
      </c>
      <c r="F61" s="49" t="str">
        <f>IF(wskakunin_sekou1_ZIP="", "", wskakunin_sekou1_ZIP)</f>
        <v/>
      </c>
      <c r="G61" s="54"/>
      <c r="H61" s="54"/>
      <c r="I61" s="54"/>
      <c r="J61" s="54"/>
      <c r="K61" s="54"/>
      <c r="L61" s="54"/>
      <c r="M61" s="54"/>
    </row>
    <row r="62" spans="1:13" x14ac:dyDescent="0.15">
      <c r="A62" s="22"/>
      <c r="B62" s="16" t="s">
        <v>22</v>
      </c>
      <c r="C62" t="s">
        <v>108</v>
      </c>
      <c r="D62" s="49"/>
      <c r="E62" t="s">
        <v>168</v>
      </c>
      <c r="F62" s="49" t="str">
        <f>IF(wskakunin_sekou1__address="", "", wskakunin_sekou1__address)</f>
        <v/>
      </c>
      <c r="G62" s="54"/>
      <c r="H62" s="54"/>
      <c r="I62" s="54"/>
      <c r="J62" s="54"/>
      <c r="K62" s="54"/>
      <c r="L62" s="54"/>
      <c r="M62" s="54"/>
    </row>
    <row r="63" spans="1:13" x14ac:dyDescent="0.15">
      <c r="A63" s="22"/>
      <c r="B63" s="16" t="s">
        <v>17</v>
      </c>
      <c r="C63" t="s">
        <v>109</v>
      </c>
      <c r="D63" s="51"/>
      <c r="E63" t="s">
        <v>169</v>
      </c>
      <c r="F63" s="49" t="str">
        <f>IF(wskakunin_sekou1_TEL="", "", wskakunin_sekou1_TEL)</f>
        <v/>
      </c>
      <c r="G63" s="54"/>
      <c r="H63" s="54"/>
      <c r="I63" s="54"/>
      <c r="J63" s="54"/>
      <c r="K63" s="54"/>
      <c r="L63" s="54"/>
      <c r="M63" s="54"/>
    </row>
    <row r="64" spans="1:13" x14ac:dyDescent="0.15">
      <c r="A64" s="22"/>
      <c r="B64" s="17" t="s">
        <v>557</v>
      </c>
      <c r="D64" s="54"/>
      <c r="E64" t="s">
        <v>558</v>
      </c>
      <c r="F64" s="49" t="b">
        <f>IF(ISERROR(FIND("一建設", cst_wskakunin_sekou1_JIMU_NAME)), FALSE, FIND("一建設", cst_wskakunin_sekou1_JIMU_NAME)=1)</f>
        <v>0</v>
      </c>
      <c r="G64" s="54"/>
      <c r="H64" s="54" t="s">
        <v>559</v>
      </c>
      <c r="I64" s="54"/>
      <c r="J64" s="54"/>
      <c r="K64" s="54"/>
      <c r="L64" s="54"/>
      <c r="M64" s="54"/>
    </row>
    <row r="65" spans="1:13" x14ac:dyDescent="0.15">
      <c r="A65" s="22"/>
      <c r="B65" s="17" t="s">
        <v>530</v>
      </c>
      <c r="D65" s="54"/>
      <c r="E65" t="s">
        <v>531</v>
      </c>
      <c r="F65" s="49">
        <f>IF(ISERROR(FIND("ケイアイスター不動産", cst_wskakunin_sekou1_JIMU_NAME)), 0, 1)</f>
        <v>0</v>
      </c>
      <c r="G65" s="54"/>
      <c r="H65" s="54"/>
      <c r="I65" s="54"/>
      <c r="J65" s="54"/>
      <c r="K65" s="54"/>
      <c r="L65" s="54"/>
      <c r="M65" s="54"/>
    </row>
    <row r="66" spans="1:13" x14ac:dyDescent="0.15">
      <c r="A66" s="3" t="s">
        <v>44</v>
      </c>
      <c r="B66" s="7"/>
      <c r="C66" t="s">
        <v>110</v>
      </c>
      <c r="D66" s="49" t="s">
        <v>1340</v>
      </c>
      <c r="E66" t="s">
        <v>170</v>
      </c>
      <c r="F66" s="49" t="str">
        <f>IF(wskakunin_BUILD_NAME="", "",wskakunin_BUILD_NAME)</f>
        <v>テストデータ20211124</v>
      </c>
      <c r="G66" s="54"/>
      <c r="H66" s="54"/>
      <c r="I66" s="54"/>
      <c r="J66" s="54"/>
      <c r="K66" s="54"/>
      <c r="L66" s="54"/>
      <c r="M66" s="54"/>
    </row>
    <row r="67" spans="1:13" x14ac:dyDescent="0.15">
      <c r="A67" s="41" t="s">
        <v>45</v>
      </c>
      <c r="B67" s="17"/>
      <c r="C67" t="s">
        <v>111</v>
      </c>
      <c r="D67" s="49" t="s">
        <v>1339</v>
      </c>
      <c r="E67" t="s">
        <v>171</v>
      </c>
      <c r="F67" s="49" t="str">
        <f>IF(wskakunin_BUILD__address="", "", wskakunin_BUILD__address)</f>
        <v>埼玉県123</v>
      </c>
      <c r="G67" s="54"/>
      <c r="H67" s="54"/>
      <c r="I67" s="54"/>
      <c r="J67" s="54"/>
      <c r="K67" s="54"/>
      <c r="L67" s="54"/>
      <c r="M67" s="54"/>
    </row>
    <row r="68" spans="1:13" x14ac:dyDescent="0.15">
      <c r="A68" s="50"/>
      <c r="B68" s="43" t="s">
        <v>532</v>
      </c>
      <c r="C68" t="s">
        <v>533</v>
      </c>
      <c r="D68" s="49" t="s">
        <v>534</v>
      </c>
      <c r="E68" t="s">
        <v>535</v>
      </c>
      <c r="F68" s="49" t="str">
        <f>IF(wskakunin_BUILD_KEN__ken="","",wskakunin_BUILD_KEN__ken)</f>
        <v>埼玉県</v>
      </c>
      <c r="G68" s="54"/>
      <c r="H68" s="54"/>
      <c r="I68" s="54"/>
      <c r="J68" s="54"/>
      <c r="K68" s="54"/>
      <c r="L68" s="54"/>
      <c r="M68" s="54"/>
    </row>
    <row r="69" spans="1:13" x14ac:dyDescent="0.15">
      <c r="A69" s="41" t="s">
        <v>10</v>
      </c>
      <c r="B69" s="16" t="s">
        <v>50</v>
      </c>
      <c r="C69" t="s">
        <v>112</v>
      </c>
      <c r="D69" s="49"/>
      <c r="E69" t="s">
        <v>172</v>
      </c>
      <c r="F69" s="49" t="str">
        <f>IF(wskakunin__kuiki="", "", wskakunin__kuiki)</f>
        <v/>
      </c>
      <c r="G69" s="54"/>
      <c r="H69" s="54"/>
      <c r="I69" s="54"/>
      <c r="J69" s="54"/>
      <c r="K69" s="54"/>
      <c r="L69" s="54"/>
      <c r="M69" s="54"/>
    </row>
    <row r="70" spans="1:13" x14ac:dyDescent="0.15">
      <c r="A70" s="40"/>
      <c r="B70" s="43" t="s">
        <v>58</v>
      </c>
      <c r="C70" t="s">
        <v>485</v>
      </c>
      <c r="D70" s="49"/>
      <c r="E70" t="s">
        <v>486</v>
      </c>
      <c r="F70" s="49" t="str">
        <f>IF(wskakunin_KUIKI_TOSI=1,"■","□")</f>
        <v>□</v>
      </c>
      <c r="G70" s="54"/>
      <c r="H70" s="54"/>
      <c r="I70" s="54"/>
      <c r="J70" s="54"/>
      <c r="K70" s="54"/>
      <c r="L70" s="54"/>
      <c r="M70" s="54"/>
    </row>
    <row r="71" spans="1:13" x14ac:dyDescent="0.15">
      <c r="A71" s="40"/>
      <c r="B71" s="43" t="s">
        <v>466</v>
      </c>
      <c r="C71" t="s">
        <v>474</v>
      </c>
      <c r="D71" s="49"/>
      <c r="E71" t="s">
        <v>487</v>
      </c>
      <c r="F71" s="49" t="str">
        <f>IF(wskakunin_KUIKI_JYUN_TOSHI=1,"■","□")</f>
        <v>□</v>
      </c>
      <c r="G71" s="54"/>
      <c r="H71" s="54"/>
      <c r="I71" s="54"/>
      <c r="J71" s="54"/>
      <c r="K71" s="54"/>
      <c r="L71" s="54"/>
      <c r="M71" s="54"/>
    </row>
    <row r="72" spans="1:13" x14ac:dyDescent="0.15">
      <c r="A72" s="40"/>
      <c r="B72" s="27" t="s">
        <v>467</v>
      </c>
      <c r="C72" t="s">
        <v>475</v>
      </c>
      <c r="D72" s="49"/>
      <c r="E72" t="s">
        <v>488</v>
      </c>
      <c r="F72" s="49" t="str">
        <f>IF(wskakunin_KUIKI_KUIKIGAI=1,"■","□")</f>
        <v>□</v>
      </c>
      <c r="G72" s="54"/>
      <c r="H72" s="54"/>
      <c r="I72" s="54"/>
      <c r="J72" s="54"/>
      <c r="K72" s="54"/>
      <c r="L72" s="54"/>
      <c r="M72" s="54"/>
    </row>
    <row r="73" spans="1:13" x14ac:dyDescent="0.15">
      <c r="A73" s="22"/>
      <c r="B73" s="16" t="s">
        <v>468</v>
      </c>
      <c r="C73" t="s">
        <v>476</v>
      </c>
      <c r="D73" s="49"/>
      <c r="E73" t="s">
        <v>173</v>
      </c>
      <c r="F73" s="49" t="str">
        <f>IF(wskakunin__tosi_kuiki="", "", wskakunin__tosi_kuiki)</f>
        <v/>
      </c>
      <c r="G73" s="54"/>
      <c r="H73" s="54"/>
      <c r="I73" s="54"/>
      <c r="J73" s="54"/>
      <c r="K73" s="54"/>
      <c r="L73" s="54"/>
      <c r="M73" s="54"/>
    </row>
    <row r="74" spans="1:13" x14ac:dyDescent="0.15">
      <c r="A74" s="22"/>
      <c r="B74" s="43" t="s">
        <v>59</v>
      </c>
      <c r="C74" t="s">
        <v>477</v>
      </c>
      <c r="D74" s="49"/>
      <c r="E74" t="s">
        <v>489</v>
      </c>
      <c r="F74" s="49" t="str">
        <f>IF(wskakunin_KUIKI_SIGAIKA=1,"■","□")</f>
        <v>□</v>
      </c>
      <c r="G74" s="54"/>
      <c r="H74" s="54"/>
      <c r="I74" s="54"/>
      <c r="J74" s="54"/>
      <c r="K74" s="54"/>
      <c r="L74" s="54"/>
      <c r="M74" s="54"/>
    </row>
    <row r="75" spans="1:13" x14ac:dyDescent="0.15">
      <c r="A75" s="22"/>
      <c r="B75" s="43" t="s">
        <v>469</v>
      </c>
      <c r="C75" t="s">
        <v>478</v>
      </c>
      <c r="D75" s="49"/>
      <c r="E75" t="s">
        <v>490</v>
      </c>
      <c r="F75" s="49" t="str">
        <f>IF(wskakunin_KUIKI_TYOSEI=1,"■","□")</f>
        <v>□</v>
      </c>
      <c r="G75" s="54"/>
      <c r="H75" s="54"/>
      <c r="I75" s="54"/>
      <c r="J75" s="54"/>
      <c r="K75" s="54"/>
      <c r="L75" s="54"/>
      <c r="M75" s="54"/>
    </row>
    <row r="76" spans="1:13" x14ac:dyDescent="0.15">
      <c r="A76" s="22"/>
      <c r="B76" s="43" t="s">
        <v>470</v>
      </c>
      <c r="C76" t="s">
        <v>479</v>
      </c>
      <c r="D76" s="49"/>
      <c r="E76" t="s">
        <v>491</v>
      </c>
      <c r="F76" s="49" t="str">
        <f>IF(wskakunin_KUIKI_HISETTEI=1,"■","□")</f>
        <v>□</v>
      </c>
      <c r="G76" s="54"/>
      <c r="H76" s="54"/>
      <c r="I76" s="54"/>
      <c r="J76" s="54"/>
      <c r="K76" s="54"/>
      <c r="L76" s="54"/>
      <c r="M76" s="54"/>
    </row>
    <row r="77" spans="1:13" x14ac:dyDescent="0.15">
      <c r="A77" s="1" t="s">
        <v>46</v>
      </c>
      <c r="B77" s="7"/>
      <c r="C77" t="s">
        <v>480</v>
      </c>
      <c r="D77" s="49"/>
      <c r="E77" t="s">
        <v>174</v>
      </c>
      <c r="F77" s="49" t="str">
        <f>IF(wskakunin__bouka="", "", wskakunin__bouka)</f>
        <v/>
      </c>
      <c r="G77" s="54"/>
      <c r="H77" s="54"/>
      <c r="I77" s="54"/>
      <c r="J77" s="54"/>
      <c r="K77" s="54"/>
      <c r="L77" s="54"/>
      <c r="M77" s="54"/>
    </row>
    <row r="78" spans="1:13" x14ac:dyDescent="0.15">
      <c r="A78" s="14"/>
      <c r="B78" s="13" t="s">
        <v>471</v>
      </c>
      <c r="C78" t="s">
        <v>481</v>
      </c>
      <c r="D78" s="49"/>
      <c r="E78" t="s">
        <v>492</v>
      </c>
      <c r="F78" s="49" t="str">
        <f>IF(wskakunin_BOUKA_BOUKA=1,"■","□")</f>
        <v>□</v>
      </c>
      <c r="G78" s="54"/>
      <c r="H78" s="54"/>
      <c r="I78" s="54"/>
      <c r="J78" s="54"/>
      <c r="K78" s="54"/>
      <c r="L78" s="54"/>
      <c r="M78" s="54"/>
    </row>
    <row r="79" spans="1:13" x14ac:dyDescent="0.15">
      <c r="A79" s="14"/>
      <c r="B79" s="13" t="s">
        <v>472</v>
      </c>
      <c r="C79" t="s">
        <v>482</v>
      </c>
      <c r="D79" s="49"/>
      <c r="E79" t="s">
        <v>493</v>
      </c>
      <c r="F79" s="49" t="str">
        <f>IF(wskakunin_BOUKA_JYUN_BOUKA=1,"■","□")</f>
        <v>□</v>
      </c>
      <c r="G79" s="54"/>
      <c r="H79" s="54"/>
      <c r="I79" s="54"/>
      <c r="J79" s="54"/>
      <c r="K79" s="54"/>
      <c r="L79" s="54"/>
      <c r="M79" s="54"/>
    </row>
    <row r="80" spans="1:13" x14ac:dyDescent="0.15">
      <c r="A80" s="14"/>
      <c r="B80" s="13" t="s">
        <v>60</v>
      </c>
      <c r="C80" t="s">
        <v>483</v>
      </c>
      <c r="D80" s="49"/>
      <c r="E80" t="s">
        <v>494</v>
      </c>
      <c r="F80" s="49" t="str">
        <f>IF(wskakunin_BOUKA_NASI=1,"■","□")</f>
        <v>□</v>
      </c>
      <c r="G80" s="54"/>
      <c r="H80" s="54"/>
      <c r="I80" s="54"/>
      <c r="J80" s="54"/>
      <c r="K80" s="54"/>
      <c r="L80" s="54"/>
      <c r="M80" s="54"/>
    </row>
    <row r="81" spans="1:13" x14ac:dyDescent="0.15">
      <c r="A81" s="42"/>
      <c r="B81" s="13" t="s">
        <v>473</v>
      </c>
      <c r="C81" t="s">
        <v>484</v>
      </c>
      <c r="D81" s="49"/>
      <c r="E81" t="s">
        <v>495</v>
      </c>
      <c r="F81" s="49" t="str">
        <f>IF(wskakunin_BOUKA_22JYO=1,"■","□")</f>
        <v>□</v>
      </c>
      <c r="G81" s="54"/>
      <c r="H81" s="54"/>
      <c r="I81" s="54"/>
      <c r="J81" s="54"/>
      <c r="K81" s="54"/>
      <c r="L81" s="54"/>
      <c r="M81" s="54"/>
    </row>
    <row r="82" spans="1:13" x14ac:dyDescent="0.15">
      <c r="A82" s="2" t="s">
        <v>11</v>
      </c>
      <c r="B82" s="13" t="s">
        <v>51</v>
      </c>
      <c r="C82" t="s">
        <v>113</v>
      </c>
      <c r="D82" s="55"/>
      <c r="E82" t="s">
        <v>175</v>
      </c>
      <c r="F82" s="49" t="str">
        <f>IF(wskakunin_SHIKITI_MENSEKI_1_TOTAL="", "", wskakunin_SHIKITI_MENSEKI_1_TOTAL)</f>
        <v/>
      </c>
      <c r="G82" s="54"/>
      <c r="H82" s="54"/>
      <c r="I82" s="54"/>
      <c r="J82" s="54"/>
      <c r="K82" s="54"/>
      <c r="L82" s="54"/>
      <c r="M82" s="54"/>
    </row>
    <row r="83" spans="1:13" x14ac:dyDescent="0.15">
      <c r="A83" s="2" t="s">
        <v>12</v>
      </c>
      <c r="B83" s="13" t="s">
        <v>23</v>
      </c>
      <c r="C83" t="s">
        <v>114</v>
      </c>
      <c r="D83" s="55"/>
      <c r="E83" t="s">
        <v>176</v>
      </c>
      <c r="F83" s="49" t="str">
        <f>IF(wskakunin_KENTIKU_MENSEKI_SHINSEI="", "", wskakunin_KENTIKU_MENSEKI_SHINSEI)</f>
        <v/>
      </c>
      <c r="G83" s="54"/>
      <c r="H83" s="54"/>
      <c r="I83" s="54"/>
      <c r="J83" s="54"/>
      <c r="K83" s="54"/>
      <c r="L83" s="54"/>
      <c r="M83" s="54"/>
    </row>
    <row r="84" spans="1:13" x14ac:dyDescent="0.15">
      <c r="A84" s="11" t="s">
        <v>13</v>
      </c>
      <c r="B84" s="18" t="s">
        <v>24</v>
      </c>
      <c r="C84" t="s">
        <v>115</v>
      </c>
      <c r="D84" s="55"/>
      <c r="E84" t="s">
        <v>177</v>
      </c>
      <c r="F84" s="49" t="str">
        <f>IF(wskakunin_NOBE_MENSEKI_BUILD_SHINSEI="", "", wskakunin_NOBE_MENSEKI_BUILD_SHINSEI)</f>
        <v/>
      </c>
      <c r="G84" s="54"/>
      <c r="H84" s="54"/>
      <c r="I84" s="54"/>
      <c r="J84" s="54"/>
      <c r="K84" s="54"/>
      <c r="L84" s="54"/>
      <c r="M84" s="54"/>
    </row>
    <row r="85" spans="1:13" x14ac:dyDescent="0.15">
      <c r="A85" s="24" t="s">
        <v>47</v>
      </c>
      <c r="B85" s="12" t="s">
        <v>32</v>
      </c>
      <c r="C85" t="s">
        <v>116</v>
      </c>
      <c r="D85" s="49" t="s">
        <v>61</v>
      </c>
      <c r="E85" t="s">
        <v>178</v>
      </c>
      <c r="F85" s="49" t="str">
        <f>IF(wskakunin_p4_1_youto1_YOUTO="", "", wskakunin_p4_1_youto1_YOUTO)</f>
        <v>一戸建ての住宅</v>
      </c>
      <c r="G85" s="54"/>
      <c r="H85" s="54"/>
      <c r="I85" s="54"/>
      <c r="J85" s="54"/>
      <c r="K85" s="54"/>
      <c r="L85" s="54"/>
      <c r="M85" s="54"/>
    </row>
    <row r="86" spans="1:13" x14ac:dyDescent="0.15">
      <c r="A86" s="23"/>
      <c r="B86" s="12" t="s">
        <v>507</v>
      </c>
      <c r="C86" t="s">
        <v>563</v>
      </c>
      <c r="D86" s="51" t="s">
        <v>245</v>
      </c>
      <c r="E86" t="s">
        <v>564</v>
      </c>
      <c r="F86" s="49" t="str">
        <f>IF(wskakunin_p4_1_youto1_YOUTO_CODE="","",wskakunin_p4_1_youto1_YOUTO_CODE)</f>
        <v>08010</v>
      </c>
      <c r="G86" s="54"/>
      <c r="H86" s="54"/>
      <c r="I86" s="54"/>
      <c r="J86" s="54"/>
      <c r="K86" s="54"/>
      <c r="L86" s="54"/>
      <c r="M86" s="54"/>
    </row>
    <row r="87" spans="1:13" x14ac:dyDescent="0.15">
      <c r="A87" s="23"/>
      <c r="B87" s="57" t="s">
        <v>536</v>
      </c>
      <c r="D87" s="60"/>
      <c r="E87" t="s">
        <v>537</v>
      </c>
      <c r="F87" s="49"/>
      <c r="G87" s="54"/>
      <c r="H87" s="54"/>
      <c r="I87" s="54"/>
      <c r="J87" s="54"/>
      <c r="K87" s="54"/>
      <c r="L87" s="54"/>
      <c r="M87" s="54"/>
    </row>
    <row r="88" spans="1:13" x14ac:dyDescent="0.15">
      <c r="A88" s="23"/>
      <c r="B88" s="57" t="s">
        <v>538</v>
      </c>
      <c r="D88" s="60"/>
      <c r="E88" t="s">
        <v>539</v>
      </c>
      <c r="F88" s="49"/>
      <c r="G88" s="54"/>
      <c r="H88" s="54"/>
      <c r="I88" s="54"/>
      <c r="J88" s="54"/>
      <c r="K88" s="54"/>
      <c r="L88" s="54"/>
      <c r="M88" s="54"/>
    </row>
    <row r="89" spans="1:13" x14ac:dyDescent="0.15">
      <c r="A89" s="23"/>
      <c r="B89" s="57" t="s">
        <v>540</v>
      </c>
      <c r="D89" s="60"/>
      <c r="E89" t="s">
        <v>541</v>
      </c>
      <c r="F89" s="49"/>
      <c r="G89" s="54"/>
      <c r="H89" s="54"/>
      <c r="I89" s="54"/>
      <c r="J89" s="54"/>
      <c r="K89" s="54"/>
      <c r="L89" s="54"/>
      <c r="M89" s="54"/>
    </row>
    <row r="90" spans="1:13" x14ac:dyDescent="0.15">
      <c r="A90" s="23"/>
      <c r="B90" s="57" t="s">
        <v>542</v>
      </c>
      <c r="D90" s="60"/>
      <c r="E90" t="s">
        <v>543</v>
      </c>
      <c r="F90" s="49"/>
      <c r="G90" s="54"/>
      <c r="H90" s="54"/>
      <c r="I90" s="54"/>
      <c r="J90" s="54"/>
      <c r="K90" s="54"/>
      <c r="L90" s="54"/>
      <c r="M90" s="54"/>
    </row>
    <row r="91" spans="1:13" x14ac:dyDescent="0.15">
      <c r="A91" s="23"/>
      <c r="B91" s="57" t="s">
        <v>544</v>
      </c>
      <c r="D91" s="60"/>
      <c r="E91" t="s">
        <v>545</v>
      </c>
      <c r="F91" s="49"/>
      <c r="G91" s="54"/>
      <c r="H91" s="54"/>
      <c r="I91" s="54"/>
      <c r="J91" s="54"/>
      <c r="K91" s="54"/>
      <c r="L91" s="54"/>
      <c r="M91" s="54"/>
    </row>
    <row r="92" spans="1:13" x14ac:dyDescent="0.15">
      <c r="A92" s="23"/>
      <c r="B92" s="57" t="s">
        <v>546</v>
      </c>
      <c r="D92" s="60"/>
      <c r="E92" t="s">
        <v>547</v>
      </c>
      <c r="F92" s="49"/>
      <c r="G92" s="54"/>
      <c r="H92" s="54"/>
      <c r="I92" s="54"/>
      <c r="J92" s="54"/>
      <c r="K92" s="54"/>
      <c r="L92" s="54"/>
      <c r="M92" s="54"/>
    </row>
    <row r="93" spans="1:13" x14ac:dyDescent="0.15">
      <c r="A93" s="23"/>
      <c r="B93" s="57" t="s">
        <v>301</v>
      </c>
      <c r="D93" s="60"/>
      <c r="E93" t="s">
        <v>548</v>
      </c>
      <c r="F93" s="49" t="str">
        <f>IF(D86="08010","○","")</f>
        <v>○</v>
      </c>
      <c r="G93" s="54"/>
      <c r="H93" s="54"/>
      <c r="I93" s="54"/>
      <c r="J93" s="54"/>
      <c r="K93" s="54"/>
      <c r="L93" s="54"/>
      <c r="M93" s="54"/>
    </row>
    <row r="94" spans="1:13" x14ac:dyDescent="0.15">
      <c r="A94" s="22"/>
      <c r="B94" s="12" t="s">
        <v>52</v>
      </c>
      <c r="C94" t="s">
        <v>117</v>
      </c>
      <c r="D94" s="49"/>
      <c r="E94" t="s">
        <v>179</v>
      </c>
      <c r="F94" s="49" t="str">
        <f>IF(wskakunin_p4_1__kouji="", "", wskakunin_p4_1__kouji)</f>
        <v/>
      </c>
      <c r="G94" s="54"/>
      <c r="H94" s="54"/>
      <c r="I94" s="54"/>
      <c r="J94" s="54"/>
      <c r="K94" s="54"/>
      <c r="L94" s="54"/>
      <c r="M94" s="54"/>
    </row>
    <row r="95" spans="1:13" x14ac:dyDescent="0.15">
      <c r="A95" s="22"/>
      <c r="B95" s="12" t="s">
        <v>25</v>
      </c>
      <c r="C95" t="s">
        <v>118</v>
      </c>
      <c r="D95" s="49"/>
      <c r="E95" t="s">
        <v>180</v>
      </c>
      <c r="F95" s="49" t="str">
        <f>IF(wskakunin_p4_1_KAISU_TIKAI_NOZOKU="", "", wskakunin_p4_1_KAISU_TIKAI_NOZOKU)</f>
        <v/>
      </c>
      <c r="G95" s="54"/>
      <c r="H95" s="54"/>
      <c r="I95" s="54"/>
      <c r="J95" s="54"/>
      <c r="K95" s="54"/>
      <c r="L95" s="54"/>
      <c r="M95" s="54"/>
    </row>
    <row r="96" spans="1:13" x14ac:dyDescent="0.15">
      <c r="A96" s="22"/>
      <c r="B96" s="12" t="s">
        <v>53</v>
      </c>
      <c r="C96" t="s">
        <v>119</v>
      </c>
      <c r="D96" s="49"/>
      <c r="E96" t="s">
        <v>181</v>
      </c>
      <c r="F96" s="49" t="str">
        <f>IF(wskakunin_p4_1_KAISU_TIKAI="", "", wskakunin_p4_1_KAISU_TIKAI)</f>
        <v/>
      </c>
      <c r="G96" s="54"/>
      <c r="H96" s="54"/>
      <c r="I96" s="54"/>
      <c r="J96" s="54"/>
      <c r="K96" s="54"/>
      <c r="L96" s="54"/>
      <c r="M96" s="54"/>
    </row>
    <row r="97" spans="1:13" x14ac:dyDescent="0.15">
      <c r="A97" s="22"/>
      <c r="B97" s="12" t="s">
        <v>54</v>
      </c>
      <c r="C97" t="s">
        <v>120</v>
      </c>
      <c r="D97" s="49"/>
      <c r="E97" t="s">
        <v>182</v>
      </c>
      <c r="F97" s="49" t="str">
        <f>IF(wskakunin_p4_1_KOUZOU1="", "", wskakunin_p4_1_KOUZOU1)</f>
        <v/>
      </c>
      <c r="G97" s="54"/>
      <c r="H97" s="54"/>
      <c r="I97" s="54"/>
      <c r="J97" s="54"/>
      <c r="K97" s="54"/>
      <c r="L97" s="54"/>
      <c r="M97" s="54"/>
    </row>
    <row r="98" spans="1:13" x14ac:dyDescent="0.15">
      <c r="A98" s="22"/>
      <c r="B98" s="12" t="s">
        <v>55</v>
      </c>
      <c r="C98" t="s">
        <v>121</v>
      </c>
      <c r="D98" s="49"/>
      <c r="E98" t="s">
        <v>183</v>
      </c>
      <c r="F98" s="49" t="str">
        <f>IF(wskakunin_p4_1_KOUZOU2="", "", wskakunin_p4_1_KOUZOU2)</f>
        <v/>
      </c>
      <c r="G98" s="54"/>
      <c r="H98" s="54"/>
      <c r="I98" s="54"/>
      <c r="J98" s="54"/>
      <c r="K98" s="54"/>
      <c r="L98" s="54"/>
      <c r="M98" s="54"/>
    </row>
    <row r="99" spans="1:13" x14ac:dyDescent="0.15">
      <c r="A99" s="22"/>
      <c r="B99" s="12" t="s">
        <v>56</v>
      </c>
      <c r="C99" t="s">
        <v>122</v>
      </c>
      <c r="D99" s="56"/>
      <c r="E99" t="s">
        <v>184</v>
      </c>
      <c r="F99" s="49" t="str">
        <f>IF(wskakunin_p4_1_TAKASA_MAX="", "", wskakunin_p4_1_TAKASA_MAX)</f>
        <v/>
      </c>
      <c r="G99" s="54"/>
      <c r="H99" s="54"/>
      <c r="I99" s="54"/>
      <c r="J99" s="54"/>
      <c r="K99" s="54"/>
      <c r="L99" s="54"/>
      <c r="M99" s="54"/>
    </row>
    <row r="100" spans="1:13" x14ac:dyDescent="0.15">
      <c r="A100" s="22"/>
      <c r="B100" s="12" t="s">
        <v>57</v>
      </c>
      <c r="C100" t="s">
        <v>123</v>
      </c>
      <c r="D100" s="56"/>
      <c r="E100" t="s">
        <v>185</v>
      </c>
      <c r="F100" s="49" t="str">
        <f>IF(wskakunin_p4_1_TAKASA_KEN_MAX="", "", wskakunin_p4_1_TAKASA_KEN_MAX)</f>
        <v/>
      </c>
      <c r="G100" s="54"/>
      <c r="H100" s="54"/>
      <c r="I100" s="54"/>
      <c r="J100" s="54"/>
      <c r="K100" s="54"/>
      <c r="L100" s="54"/>
      <c r="M100" s="54"/>
    </row>
    <row r="101" spans="1:13" x14ac:dyDescent="0.15">
      <c r="A101" s="2" t="s">
        <v>2</v>
      </c>
      <c r="B101" s="13" t="s">
        <v>32</v>
      </c>
      <c r="C101" t="s">
        <v>124</v>
      </c>
      <c r="D101" s="49"/>
      <c r="E101" t="s">
        <v>186</v>
      </c>
      <c r="F101" s="49" t="str">
        <f>IF(wskakunin_YOUTO="", "", wskakunin_YOUTO)</f>
        <v/>
      </c>
      <c r="G101" s="54"/>
      <c r="H101" s="54"/>
      <c r="I101" s="54"/>
      <c r="J101" s="54"/>
      <c r="K101" s="54"/>
      <c r="L101" s="54"/>
      <c r="M101" s="54"/>
    </row>
    <row r="102" spans="1:13" x14ac:dyDescent="0.15">
      <c r="A102" s="21"/>
      <c r="B102" s="13" t="s">
        <v>52</v>
      </c>
      <c r="C102" t="s">
        <v>125</v>
      </c>
      <c r="D102" s="49"/>
      <c r="E102" t="s">
        <v>187</v>
      </c>
      <c r="F102" s="49" t="str">
        <f>IF(wskakunin__kouji="", "", wskakunin__kouji)</f>
        <v/>
      </c>
      <c r="G102" s="54"/>
      <c r="H102" s="54"/>
      <c r="I102" s="54"/>
      <c r="J102" s="54"/>
      <c r="K102" s="54"/>
      <c r="L102" s="54"/>
      <c r="M102" s="54"/>
    </row>
    <row r="103" spans="1:13" x14ac:dyDescent="0.15">
      <c r="A103" s="21"/>
      <c r="B103" s="13" t="s">
        <v>62</v>
      </c>
      <c r="C103" t="s">
        <v>499</v>
      </c>
      <c r="D103" s="49"/>
      <c r="E103" t="s">
        <v>503</v>
      </c>
      <c r="F103" s="49" t="str">
        <f>IF(wskakunin_KOUJI_SINTIKU=1,"○","")</f>
        <v/>
      </c>
      <c r="G103" s="54"/>
      <c r="H103" s="54"/>
      <c r="I103" s="54"/>
      <c r="J103" s="54"/>
      <c r="K103" s="54"/>
      <c r="L103" s="54"/>
      <c r="M103" s="54"/>
    </row>
    <row r="104" spans="1:13" x14ac:dyDescent="0.15">
      <c r="A104" s="21"/>
      <c r="B104" s="13" t="s">
        <v>496</v>
      </c>
      <c r="C104" t="s">
        <v>501</v>
      </c>
      <c r="D104" s="49"/>
      <c r="E104" t="s">
        <v>504</v>
      </c>
      <c r="F104" s="49" t="str">
        <f>IF(wskakunin_KOUJI_ZOUTIKU=1,"○","")</f>
        <v/>
      </c>
      <c r="G104" s="54"/>
      <c r="H104" s="54"/>
      <c r="I104" s="54"/>
      <c r="J104" s="54"/>
      <c r="K104" s="54"/>
      <c r="L104" s="54"/>
      <c r="M104" s="54"/>
    </row>
    <row r="105" spans="1:13" x14ac:dyDescent="0.15">
      <c r="A105" s="21"/>
      <c r="B105" s="13" t="s">
        <v>497</v>
      </c>
      <c r="C105" t="s">
        <v>500</v>
      </c>
      <c r="D105" s="49"/>
      <c r="E105" t="s">
        <v>505</v>
      </c>
      <c r="F105" s="49" t="str">
        <f>IF(wskakunin_KOUJI_KAITIKU=1,"○","")</f>
        <v/>
      </c>
      <c r="G105" s="54"/>
      <c r="H105" s="54"/>
      <c r="I105" s="54"/>
      <c r="J105" s="54"/>
      <c r="K105" s="54"/>
      <c r="L105" s="54"/>
      <c r="M105" s="54"/>
    </row>
    <row r="106" spans="1:13" x14ac:dyDescent="0.15">
      <c r="A106" s="21"/>
      <c r="B106" s="13" t="s">
        <v>498</v>
      </c>
      <c r="C106" t="s">
        <v>502</v>
      </c>
      <c r="D106" s="49"/>
      <c r="E106" t="s">
        <v>506</v>
      </c>
      <c r="F106" s="49" t="str">
        <f>IF(wskakunin_KOUJI_ITEN=1,"○","")</f>
        <v/>
      </c>
      <c r="G106" s="54"/>
      <c r="H106" s="54"/>
      <c r="I106" s="54"/>
      <c r="J106" s="54"/>
      <c r="K106" s="54"/>
      <c r="L106" s="54"/>
      <c r="M106" s="54"/>
    </row>
    <row r="107" spans="1:13" x14ac:dyDescent="0.15">
      <c r="A107" s="21"/>
      <c r="B107" s="13" t="s">
        <v>0</v>
      </c>
      <c r="C107" t="s">
        <v>126</v>
      </c>
      <c r="D107" s="55"/>
      <c r="E107" t="s">
        <v>188</v>
      </c>
      <c r="F107" s="49" t="str">
        <f>IF(wskakunin_NOBE_MENSEKI_JYUTAKU_SHINSEI="", "", wskakunin_NOBE_MENSEKI_JYUTAKU_SHINSEI)</f>
        <v/>
      </c>
      <c r="G107" s="54"/>
      <c r="H107" s="54"/>
      <c r="I107" s="54"/>
      <c r="J107" s="54"/>
      <c r="K107" s="54"/>
      <c r="L107" s="54"/>
      <c r="M107" s="54"/>
    </row>
    <row r="108" spans="1:13" x14ac:dyDescent="0.15">
      <c r="A108" s="21"/>
      <c r="B108" s="13" t="s">
        <v>25</v>
      </c>
      <c r="C108" t="s">
        <v>127</v>
      </c>
      <c r="D108" s="49"/>
      <c r="E108" t="s">
        <v>189</v>
      </c>
      <c r="F108" s="49" t="str">
        <f>IF(wskakunin_KAISU_TIJYOU_SHINSEI="", "", wskakunin_KAISU_TIJYOU_SHINSEI)</f>
        <v/>
      </c>
      <c r="G108" s="54"/>
      <c r="H108" s="54"/>
      <c r="I108" s="54"/>
      <c r="J108" s="54"/>
      <c r="K108" s="54"/>
      <c r="L108" s="54"/>
      <c r="M108" s="54"/>
    </row>
    <row r="109" spans="1:13" x14ac:dyDescent="0.15">
      <c r="A109" s="21"/>
      <c r="B109" s="13" t="s">
        <v>53</v>
      </c>
      <c r="C109" t="s">
        <v>128</v>
      </c>
      <c r="D109" s="49">
        <v>0</v>
      </c>
      <c r="E109" t="s">
        <v>190</v>
      </c>
      <c r="F109" s="49">
        <f>IF(wskakunin_KAISU_TIKA_SHINSEI__zero="", "", wskakunin_KAISU_TIKA_SHINSEI__zero)</f>
        <v>0</v>
      </c>
      <c r="G109" s="54"/>
      <c r="H109" s="54"/>
      <c r="I109" s="54"/>
      <c r="J109" s="54"/>
      <c r="K109" s="54"/>
      <c r="L109" s="54"/>
      <c r="M109" s="54"/>
    </row>
    <row r="110" spans="1:13" x14ac:dyDescent="0.15">
      <c r="A110" s="21"/>
      <c r="B110" s="13" t="s">
        <v>1</v>
      </c>
      <c r="C110" t="s">
        <v>129</v>
      </c>
      <c r="D110" s="52"/>
      <c r="E110" t="s">
        <v>191</v>
      </c>
      <c r="F110" s="58" t="str">
        <f>IF(wskakunin_KOUJI_TYAKUSYU_YOTEI_DATE="", "", wskakunin_KOUJI_TYAKUSYU_YOTEI_DATE)</f>
        <v/>
      </c>
      <c r="G110" s="54"/>
      <c r="H110" s="54"/>
      <c r="I110" s="54"/>
      <c r="J110" s="54"/>
      <c r="K110" s="54"/>
      <c r="L110" s="54"/>
      <c r="M110" s="54"/>
    </row>
    <row r="111" spans="1:13" x14ac:dyDescent="0.15">
      <c r="A111" s="21"/>
      <c r="B111" s="26" t="s">
        <v>204</v>
      </c>
      <c r="D111" s="53"/>
      <c r="E111" t="s">
        <v>202</v>
      </c>
      <c r="F111" s="49" t="str">
        <f>IF(cst_wskakunin_KOUJI_TYAKUSYU_YOTEI_DATE="","",TEXT(cst_wskakunin_KOUJI_TYAKUSYU_YOTEI_DATE,"e"))</f>
        <v/>
      </c>
      <c r="G111" s="54"/>
      <c r="H111" s="54"/>
      <c r="I111" s="54"/>
      <c r="J111" s="54"/>
      <c r="K111" s="54"/>
      <c r="L111" s="54"/>
      <c r="M111" s="54"/>
    </row>
    <row r="112" spans="1:13" x14ac:dyDescent="0.15">
      <c r="A112" s="21"/>
      <c r="B112" s="26" t="s">
        <v>196</v>
      </c>
      <c r="D112" s="53"/>
      <c r="E112" t="s">
        <v>200</v>
      </c>
      <c r="F112" s="49" t="str">
        <f>IF(cst_wskakunin_KOUJI_TYAKUSYU_YOTEI_DATE="","",TEXT(cst_wskakunin_KOUJI_TYAKUSYU_YOTEI_DATE,"m"))</f>
        <v/>
      </c>
      <c r="G112" s="54"/>
      <c r="H112" s="54"/>
      <c r="I112" s="54"/>
      <c r="J112" s="54"/>
      <c r="K112" s="54"/>
      <c r="L112" s="54"/>
      <c r="M112" s="54"/>
    </row>
    <row r="113" spans="1:13" x14ac:dyDescent="0.15">
      <c r="A113" s="21"/>
      <c r="B113" s="26" t="s">
        <v>197</v>
      </c>
      <c r="D113" s="53"/>
      <c r="E113" t="s">
        <v>201</v>
      </c>
      <c r="F113" s="49" t="str">
        <f>IF(cst_wskakunin_KOUJI_TYAKUSYU_YOTEI_DATE="","",TEXT(cst_wskakunin_KOUJI_TYAKUSYU_YOTEI_DATE,"d"))</f>
        <v/>
      </c>
      <c r="G113" s="54"/>
      <c r="H113" s="54"/>
      <c r="I113" s="54"/>
      <c r="J113" s="54"/>
      <c r="K113" s="54"/>
      <c r="L113" s="54"/>
      <c r="M113" s="54"/>
    </row>
    <row r="114" spans="1:13" x14ac:dyDescent="0.15">
      <c r="A114" s="21"/>
      <c r="B114" s="13" t="s">
        <v>7</v>
      </c>
      <c r="C114" t="s">
        <v>130</v>
      </c>
      <c r="D114" s="52"/>
      <c r="E114" t="s">
        <v>192</v>
      </c>
      <c r="F114" s="58" t="str">
        <f>IF(wskakunin_KOUJI_KANRYOU_YOTEI_DATE="", "", wskakunin_KOUJI_KANRYOU_YOTEI_DATE)</f>
        <v/>
      </c>
      <c r="G114" s="54"/>
      <c r="H114" s="54"/>
      <c r="I114" s="54"/>
      <c r="J114" s="54"/>
      <c r="K114" s="54"/>
      <c r="L114" s="54"/>
      <c r="M114" s="54"/>
    </row>
    <row r="115" spans="1:13" x14ac:dyDescent="0.15">
      <c r="A115" s="21"/>
      <c r="B115" s="26" t="s">
        <v>204</v>
      </c>
      <c r="D115" s="53"/>
      <c r="E115" t="s">
        <v>203</v>
      </c>
      <c r="F115" s="49" t="str">
        <f>IF(cst_wskakunin_KOUJI_KANRYOU_YOTEI_DATE="","",TEXT(cst_wskakunin_KOUJI_KANRYOU_YOTEI_DATE,"e"))</f>
        <v/>
      </c>
      <c r="G115" s="54"/>
      <c r="H115" s="54"/>
      <c r="I115" s="54"/>
      <c r="J115" s="54"/>
      <c r="K115" s="54"/>
      <c r="L115" s="54"/>
      <c r="M115" s="54"/>
    </row>
    <row r="116" spans="1:13" x14ac:dyDescent="0.15">
      <c r="A116" s="21"/>
      <c r="B116" s="26" t="s">
        <v>196</v>
      </c>
      <c r="D116" s="53"/>
      <c r="E116" t="s">
        <v>198</v>
      </c>
      <c r="F116" s="49" t="str">
        <f>IF(cst_wskakunin_KOUJI_KANRYOU_YOTEI_DATE="","",TEXT(cst_wskakunin_KOUJI_KANRYOU_YOTEI_DATE,"m"))</f>
        <v/>
      </c>
      <c r="G116" s="54"/>
      <c r="H116" s="54"/>
      <c r="I116" s="54"/>
      <c r="J116" s="54"/>
      <c r="K116" s="54"/>
      <c r="L116" s="54"/>
      <c r="M116" s="54"/>
    </row>
    <row r="117" spans="1:13" x14ac:dyDescent="0.15">
      <c r="A117" s="21"/>
      <c r="B117" s="26" t="s">
        <v>197</v>
      </c>
      <c r="D117" s="53"/>
      <c r="E117" t="s">
        <v>199</v>
      </c>
      <c r="F117" s="49" t="str">
        <f>IF(cst_wskakunin_KOUJI_KANRYOU_YOTEI_DATE="","",TEXT(cst_wskakunin_KOUJI_KANRYOU_YOTEI_DATE,"d"))</f>
        <v/>
      </c>
      <c r="G117" s="54"/>
      <c r="H117" s="54"/>
      <c r="I117" s="54"/>
      <c r="J117" s="54"/>
      <c r="K117" s="54"/>
      <c r="L117" s="54"/>
      <c r="M117" s="54"/>
    </row>
    <row r="118" spans="1:13" x14ac:dyDescent="0.15">
      <c r="A118" s="21"/>
      <c r="B118" s="59" t="s">
        <v>551</v>
      </c>
      <c r="D118" s="53"/>
      <c r="F118" s="49"/>
      <c r="G118" s="54"/>
      <c r="H118" s="54"/>
      <c r="I118" s="54"/>
      <c r="J118" s="54"/>
      <c r="K118" s="54"/>
      <c r="L118" s="54"/>
      <c r="M118" s="54"/>
    </row>
    <row r="119" spans="1:13" x14ac:dyDescent="0.15">
      <c r="A119" s="21"/>
      <c r="B119" s="26" t="s">
        <v>552</v>
      </c>
      <c r="D119" s="53"/>
      <c r="E119" t="s">
        <v>553</v>
      </c>
      <c r="F119" s="49"/>
      <c r="G119" s="54" t="s">
        <v>1254</v>
      </c>
      <c r="H119" s="54"/>
      <c r="I119" s="54"/>
      <c r="J119" s="54"/>
      <c r="K119" s="54"/>
      <c r="L119" s="54"/>
      <c r="M119" s="54"/>
    </row>
    <row r="120" spans="1:13" x14ac:dyDescent="0.15">
      <c r="A120" s="21"/>
      <c r="B120" s="26" t="s">
        <v>196</v>
      </c>
      <c r="D120" s="53"/>
      <c r="E120" t="s">
        <v>554</v>
      </c>
      <c r="F120" s="49"/>
      <c r="G120" s="54" t="s">
        <v>1254</v>
      </c>
      <c r="H120" s="54"/>
      <c r="I120" s="54"/>
      <c r="J120" s="54"/>
      <c r="K120" s="54"/>
      <c r="L120" s="54"/>
      <c r="M120" s="54"/>
    </row>
    <row r="121" spans="1:13" x14ac:dyDescent="0.15">
      <c r="A121" s="21"/>
      <c r="B121" s="59" t="s">
        <v>54</v>
      </c>
      <c r="C121" t="s">
        <v>555</v>
      </c>
      <c r="D121" s="49"/>
      <c r="E121" t="s">
        <v>556</v>
      </c>
      <c r="F121" s="49" t="str">
        <f>IF(wskakunin_KOUZOU1="","",wskakunin_KOUZOU1)</f>
        <v/>
      </c>
      <c r="G121" s="54"/>
      <c r="H121" s="54"/>
      <c r="I121" s="54"/>
      <c r="J121" s="54"/>
      <c r="K121" s="54"/>
      <c r="L121" s="54"/>
      <c r="M121" s="54"/>
    </row>
    <row r="122" spans="1:13" x14ac:dyDescent="0.15">
      <c r="A122" s="25"/>
      <c r="B122" s="13" t="s">
        <v>8</v>
      </c>
      <c r="C122" t="s">
        <v>131</v>
      </c>
      <c r="D122" s="49"/>
      <c r="E122" t="s">
        <v>193</v>
      </c>
      <c r="F122" s="49" t="str">
        <f>IF(wskakunin_YOUTO_TIIKI_A="", "", wskakunin_YOUTO_TIIKI_A)</f>
        <v/>
      </c>
      <c r="G122" s="54"/>
      <c r="H122" s="54"/>
      <c r="I122" s="54"/>
      <c r="J122" s="54"/>
      <c r="K122" s="54"/>
      <c r="L122" s="54"/>
      <c r="M122" s="54"/>
    </row>
    <row r="124" spans="1:13" x14ac:dyDescent="0.15">
      <c r="E124" t="s">
        <v>549</v>
      </c>
      <c r="F124" s="54"/>
      <c r="G124" s="54" t="s">
        <v>1254</v>
      </c>
    </row>
    <row r="125" spans="1:13" x14ac:dyDescent="0.15">
      <c r="E125" t="s">
        <v>550</v>
      </c>
      <c r="F125" s="54"/>
      <c r="G125" s="54" t="s">
        <v>1254</v>
      </c>
    </row>
  </sheetData>
  <mergeCells count="3">
    <mergeCell ref="F34:M34"/>
    <mergeCell ref="J1:K1"/>
    <mergeCell ref="F32:M32"/>
  </mergeCells>
  <phoneticPr fontId="4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39966"/>
  </sheetPr>
  <dimension ref="A1:AP68"/>
  <sheetViews>
    <sheetView workbookViewId="0">
      <pane ySplit="2" topLeftCell="A3" activePane="bottomLeft" state="frozen"/>
      <selection pane="bottomLeft" activeCell="D9" sqref="D9"/>
    </sheetView>
  </sheetViews>
  <sheetFormatPr defaultColWidth="9" defaultRowHeight="13.5" x14ac:dyDescent="0.15"/>
  <cols>
    <col min="1" max="1" width="7.125" style="34" bestFit="1" customWidth="1"/>
    <col min="2" max="2" width="6.125" style="34" customWidth="1"/>
    <col min="3" max="3" width="5.25" style="34" customWidth="1"/>
    <col min="4" max="4" width="4.875" style="34" customWidth="1"/>
    <col min="5" max="30" width="5.875" style="34" customWidth="1"/>
    <col min="31" max="31" width="12" style="34" customWidth="1"/>
    <col min="32" max="32" width="10" style="34" customWidth="1"/>
    <col min="33" max="33" width="9" style="35" customWidth="1"/>
    <col min="34" max="34" width="23.875" style="34" customWidth="1"/>
    <col min="35" max="35" width="7.375" style="35" customWidth="1"/>
    <col min="36" max="36" width="9" style="34" customWidth="1"/>
    <col min="37" max="37" width="9" style="35" customWidth="1"/>
    <col min="38" max="40" width="9" style="34" customWidth="1"/>
    <col min="41" max="41" width="8" style="34" customWidth="1"/>
    <col min="42" max="42" width="6.75" style="34" customWidth="1"/>
    <col min="43" max="43" width="9" style="34" customWidth="1"/>
    <col min="44" max="16384" width="9" style="34"/>
  </cols>
  <sheetData>
    <row r="1" spans="1:42" x14ac:dyDescent="0.15">
      <c r="A1" s="34" t="s">
        <v>215</v>
      </c>
      <c r="E1" s="34" t="s">
        <v>216</v>
      </c>
      <c r="R1" s="34" t="s">
        <v>217</v>
      </c>
      <c r="AO1" s="34" t="s">
        <v>218</v>
      </c>
    </row>
    <row r="2" spans="1:42" x14ac:dyDescent="0.15">
      <c r="A2" s="36" t="s">
        <v>219</v>
      </c>
      <c r="B2" s="36" t="s">
        <v>220</v>
      </c>
      <c r="C2" s="36" t="s">
        <v>63</v>
      </c>
      <c r="D2" s="36" t="s">
        <v>43</v>
      </c>
      <c r="E2" s="37" t="s">
        <v>31</v>
      </c>
      <c r="F2" s="37" t="s">
        <v>221</v>
      </c>
      <c r="G2" s="37" t="s">
        <v>222</v>
      </c>
      <c r="H2" s="37" t="s">
        <v>223</v>
      </c>
      <c r="I2" s="37" t="s">
        <v>224</v>
      </c>
      <c r="J2" s="37" t="s">
        <v>225</v>
      </c>
      <c r="K2" s="37" t="s">
        <v>226</v>
      </c>
      <c r="L2" s="37" t="s">
        <v>227</v>
      </c>
      <c r="M2" s="37" t="s">
        <v>228</v>
      </c>
      <c r="N2" s="37" t="s">
        <v>229</v>
      </c>
      <c r="O2" s="37" t="s">
        <v>230</v>
      </c>
      <c r="P2" s="37" t="s">
        <v>231</v>
      </c>
      <c r="Q2" s="37" t="s">
        <v>60</v>
      </c>
      <c r="R2" s="38" t="s">
        <v>31</v>
      </c>
      <c r="S2" s="38" t="s">
        <v>221</v>
      </c>
      <c r="T2" s="38" t="s">
        <v>222</v>
      </c>
      <c r="U2" s="38" t="s">
        <v>223</v>
      </c>
      <c r="V2" s="38" t="s">
        <v>224</v>
      </c>
      <c r="W2" s="38" t="s">
        <v>225</v>
      </c>
      <c r="X2" s="38" t="s">
        <v>226</v>
      </c>
      <c r="Y2" s="38" t="s">
        <v>227</v>
      </c>
      <c r="Z2" s="38" t="s">
        <v>228</v>
      </c>
      <c r="AA2" s="38" t="s">
        <v>229</v>
      </c>
      <c r="AB2" s="38" t="s">
        <v>230</v>
      </c>
      <c r="AC2" s="38" t="s">
        <v>231</v>
      </c>
      <c r="AD2" s="38" t="s">
        <v>60</v>
      </c>
      <c r="AE2" s="36" t="s">
        <v>232</v>
      </c>
      <c r="AF2" s="36" t="s">
        <v>233</v>
      </c>
      <c r="AG2" s="36" t="s">
        <v>234</v>
      </c>
      <c r="AH2" s="36" t="s">
        <v>235</v>
      </c>
      <c r="AI2" s="36" t="s">
        <v>236</v>
      </c>
      <c r="AJ2" s="36" t="s">
        <v>237</v>
      </c>
      <c r="AK2" s="36" t="s">
        <v>238</v>
      </c>
      <c r="AL2" s="36" t="s">
        <v>239</v>
      </c>
      <c r="AM2" s="36" t="s">
        <v>240</v>
      </c>
      <c r="AN2" s="36" t="s">
        <v>241</v>
      </c>
      <c r="AO2" s="37" t="s">
        <v>32</v>
      </c>
      <c r="AP2" s="37" t="s">
        <v>32</v>
      </c>
    </row>
    <row r="3" spans="1:42" x14ac:dyDescent="0.15">
      <c r="A3" s="34" t="s">
        <v>242</v>
      </c>
      <c r="B3" s="34" t="s">
        <v>243</v>
      </c>
      <c r="C3" s="34" t="s">
        <v>243</v>
      </c>
      <c r="D3" s="34" t="s">
        <v>244</v>
      </c>
      <c r="E3" s="39">
        <v>0.5</v>
      </c>
      <c r="F3" s="39">
        <v>0.5</v>
      </c>
      <c r="G3" s="39">
        <v>1</v>
      </c>
      <c r="H3" s="39">
        <v>1</v>
      </c>
      <c r="I3" s="39">
        <v>1</v>
      </c>
      <c r="J3" s="39">
        <v>1</v>
      </c>
      <c r="K3" s="39">
        <v>1</v>
      </c>
      <c r="L3" s="39">
        <v>1</v>
      </c>
      <c r="M3" s="39">
        <v>2</v>
      </c>
      <c r="N3" s="39">
        <v>1</v>
      </c>
      <c r="O3" s="39">
        <v>1</v>
      </c>
      <c r="P3" s="39">
        <v>1</v>
      </c>
      <c r="Q3" s="39">
        <v>0.5</v>
      </c>
      <c r="R3" s="39">
        <v>0.3</v>
      </c>
      <c r="S3" s="39">
        <v>0.3</v>
      </c>
      <c r="T3" s="39">
        <v>0.3</v>
      </c>
      <c r="U3" s="39">
        <v>0.3</v>
      </c>
      <c r="V3" s="39">
        <v>0.5</v>
      </c>
      <c r="W3" s="39">
        <v>0.5</v>
      </c>
      <c r="X3" s="39">
        <v>0.5</v>
      </c>
      <c r="Y3" s="39">
        <v>0.6</v>
      </c>
      <c r="Z3" s="39">
        <v>0.8</v>
      </c>
      <c r="AA3" s="39">
        <v>0.5</v>
      </c>
      <c r="AB3" s="39">
        <v>0.5</v>
      </c>
      <c r="AC3" s="39">
        <v>0.3</v>
      </c>
      <c r="AD3" s="39">
        <v>0.3</v>
      </c>
      <c r="AE3" s="34" t="s">
        <v>31</v>
      </c>
      <c r="AF3" s="34" t="s">
        <v>63</v>
      </c>
      <c r="AG3" s="35" t="s">
        <v>245</v>
      </c>
      <c r="AH3" s="34" t="s">
        <v>61</v>
      </c>
      <c r="AI3" s="35" t="s">
        <v>246</v>
      </c>
      <c r="AJ3" s="34" t="s">
        <v>247</v>
      </c>
      <c r="AK3" s="35" t="s">
        <v>248</v>
      </c>
      <c r="AL3" s="34" t="s">
        <v>249</v>
      </c>
      <c r="AM3" s="35" t="s">
        <v>240</v>
      </c>
      <c r="AN3" s="34" t="s">
        <v>250</v>
      </c>
      <c r="AO3" s="35" t="s">
        <v>251</v>
      </c>
      <c r="AP3" s="34">
        <v>11</v>
      </c>
    </row>
    <row r="4" spans="1:42" x14ac:dyDescent="0.15">
      <c r="B4" s="34" t="s">
        <v>252</v>
      </c>
      <c r="C4" s="34" t="s">
        <v>252</v>
      </c>
      <c r="D4" s="34" t="s">
        <v>242</v>
      </c>
      <c r="E4" s="39">
        <v>0.6</v>
      </c>
      <c r="F4" s="39">
        <v>0.6</v>
      </c>
      <c r="G4" s="39">
        <v>1.5</v>
      </c>
      <c r="H4" s="39">
        <v>1.5</v>
      </c>
      <c r="I4" s="39">
        <v>1.5</v>
      </c>
      <c r="J4" s="39">
        <v>1.5</v>
      </c>
      <c r="K4" s="39">
        <v>1.5</v>
      </c>
      <c r="L4" s="39">
        <v>1.5</v>
      </c>
      <c r="M4" s="39">
        <v>3</v>
      </c>
      <c r="N4" s="39">
        <v>1.5</v>
      </c>
      <c r="O4" s="39">
        <v>1.5</v>
      </c>
      <c r="P4" s="39">
        <v>1.5</v>
      </c>
      <c r="Q4" s="39">
        <v>0.8</v>
      </c>
      <c r="R4" s="39">
        <v>0.4</v>
      </c>
      <c r="S4" s="39">
        <v>0.4</v>
      </c>
      <c r="T4" s="39">
        <v>0.4</v>
      </c>
      <c r="U4" s="39">
        <v>0.4</v>
      </c>
      <c r="V4" s="39">
        <v>0.6</v>
      </c>
      <c r="W4" s="39">
        <v>0.6</v>
      </c>
      <c r="X4" s="39">
        <v>0.6</v>
      </c>
      <c r="Y4" s="39">
        <v>0.8</v>
      </c>
      <c r="Z4" s="39"/>
      <c r="AA4" s="39">
        <v>0.6</v>
      </c>
      <c r="AB4" s="39">
        <v>0.6</v>
      </c>
      <c r="AC4" s="39">
        <v>0.4</v>
      </c>
      <c r="AD4" s="39">
        <v>0.4</v>
      </c>
      <c r="AE4" s="34" t="s">
        <v>221</v>
      </c>
      <c r="AF4" s="34" t="s">
        <v>253</v>
      </c>
      <c r="AG4" s="35" t="s">
        <v>254</v>
      </c>
      <c r="AH4" s="34" t="s">
        <v>255</v>
      </c>
      <c r="AI4" s="35" t="s">
        <v>256</v>
      </c>
      <c r="AJ4" s="34" t="s">
        <v>257</v>
      </c>
      <c r="AK4" s="35" t="s">
        <v>258</v>
      </c>
      <c r="AL4" s="34" t="s">
        <v>259</v>
      </c>
      <c r="AM4" s="35" t="s">
        <v>260</v>
      </c>
      <c r="AN4" s="34" t="s">
        <v>261</v>
      </c>
      <c r="AO4" s="35" t="s">
        <v>262</v>
      </c>
      <c r="AP4" s="34">
        <v>12</v>
      </c>
    </row>
    <row r="5" spans="1:42" x14ac:dyDescent="0.15">
      <c r="B5" s="34" t="s">
        <v>263</v>
      </c>
      <c r="C5" s="34" t="s">
        <v>263</v>
      </c>
      <c r="D5" s="34" t="s">
        <v>243</v>
      </c>
      <c r="E5" s="39">
        <v>0.8</v>
      </c>
      <c r="F5" s="39">
        <v>0.8</v>
      </c>
      <c r="G5" s="39">
        <v>2</v>
      </c>
      <c r="H5" s="39">
        <v>2</v>
      </c>
      <c r="I5" s="39">
        <v>2</v>
      </c>
      <c r="J5" s="39">
        <v>2</v>
      </c>
      <c r="K5" s="39">
        <v>2</v>
      </c>
      <c r="L5" s="39">
        <v>2</v>
      </c>
      <c r="M5" s="39">
        <v>4</v>
      </c>
      <c r="N5" s="39">
        <v>2</v>
      </c>
      <c r="O5" s="39">
        <v>2</v>
      </c>
      <c r="P5" s="39">
        <v>2</v>
      </c>
      <c r="Q5" s="39">
        <v>1</v>
      </c>
      <c r="R5" s="39">
        <v>0.5</v>
      </c>
      <c r="S5" s="39">
        <v>0.5</v>
      </c>
      <c r="T5" s="39">
        <v>0.5</v>
      </c>
      <c r="U5" s="39">
        <v>0.5</v>
      </c>
      <c r="V5" s="39">
        <v>0.8</v>
      </c>
      <c r="W5" s="39">
        <v>0.8</v>
      </c>
      <c r="X5" s="39">
        <v>0.8</v>
      </c>
      <c r="Y5" s="39"/>
      <c r="Z5" s="39"/>
      <c r="AA5" s="39">
        <v>0.8</v>
      </c>
      <c r="AB5" s="39"/>
      <c r="AC5" s="39">
        <v>0.5</v>
      </c>
      <c r="AD5" s="39">
        <v>0.5</v>
      </c>
      <c r="AE5" s="34" t="s">
        <v>222</v>
      </c>
      <c r="AF5" s="34" t="s">
        <v>264</v>
      </c>
      <c r="AG5" s="35" t="s">
        <v>265</v>
      </c>
      <c r="AH5" s="34" t="s">
        <v>266</v>
      </c>
      <c r="AI5" s="35" t="s">
        <v>267</v>
      </c>
      <c r="AJ5" s="34" t="s">
        <v>268</v>
      </c>
      <c r="AK5" s="35" t="s">
        <v>269</v>
      </c>
      <c r="AL5" s="34" t="s">
        <v>270</v>
      </c>
      <c r="AM5" s="35" t="s">
        <v>271</v>
      </c>
      <c r="AN5" s="34" t="s">
        <v>272</v>
      </c>
      <c r="AO5" s="35" t="s">
        <v>273</v>
      </c>
      <c r="AP5" s="34">
        <v>13</v>
      </c>
    </row>
    <row r="6" spans="1:42" x14ac:dyDescent="0.15">
      <c r="B6" s="34" t="s">
        <v>274</v>
      </c>
      <c r="C6" s="34" t="s">
        <v>274</v>
      </c>
      <c r="D6" s="34" t="s">
        <v>252</v>
      </c>
      <c r="E6" s="39">
        <v>1</v>
      </c>
      <c r="F6" s="39">
        <v>1</v>
      </c>
      <c r="G6" s="39">
        <v>3</v>
      </c>
      <c r="H6" s="39">
        <v>3</v>
      </c>
      <c r="I6" s="39">
        <v>3</v>
      </c>
      <c r="J6" s="39">
        <v>3</v>
      </c>
      <c r="K6" s="39">
        <v>3</v>
      </c>
      <c r="L6" s="39">
        <v>3</v>
      </c>
      <c r="M6" s="39">
        <v>5</v>
      </c>
      <c r="N6" s="39">
        <v>3</v>
      </c>
      <c r="O6" s="39">
        <v>3</v>
      </c>
      <c r="P6" s="39">
        <v>3</v>
      </c>
      <c r="Q6" s="39">
        <v>2</v>
      </c>
      <c r="R6" s="39">
        <v>0.6</v>
      </c>
      <c r="S6" s="39">
        <v>0.6</v>
      </c>
      <c r="T6" s="39">
        <v>0.6</v>
      </c>
      <c r="U6" s="39">
        <v>0.6</v>
      </c>
      <c r="V6" s="39"/>
      <c r="W6" s="39"/>
      <c r="X6" s="39"/>
      <c r="Y6" s="39"/>
      <c r="Z6" s="39"/>
      <c r="AA6" s="39"/>
      <c r="AB6" s="39"/>
      <c r="AC6" s="39">
        <v>0.6</v>
      </c>
      <c r="AD6" s="39">
        <v>0.6</v>
      </c>
      <c r="AE6" s="34" t="s">
        <v>223</v>
      </c>
      <c r="AF6" s="34" t="s">
        <v>275</v>
      </c>
      <c r="AG6" s="35" t="s">
        <v>276</v>
      </c>
      <c r="AH6" s="34" t="s">
        <v>277</v>
      </c>
      <c r="AI6" s="35" t="s">
        <v>278</v>
      </c>
      <c r="AJ6" s="34" t="s">
        <v>279</v>
      </c>
      <c r="AK6" s="35" t="s">
        <v>280</v>
      </c>
      <c r="AL6" s="34" t="s">
        <v>281</v>
      </c>
      <c r="AM6" s="35" t="s">
        <v>282</v>
      </c>
      <c r="AO6" s="35" t="s">
        <v>283</v>
      </c>
      <c r="AP6" s="34">
        <v>14</v>
      </c>
    </row>
    <row r="7" spans="1:42" x14ac:dyDescent="0.15">
      <c r="B7" s="34" t="s">
        <v>284</v>
      </c>
      <c r="C7" s="34" t="s">
        <v>284</v>
      </c>
      <c r="D7" s="34" t="s">
        <v>263</v>
      </c>
      <c r="E7" s="39">
        <v>1.5</v>
      </c>
      <c r="F7" s="39">
        <v>1.5</v>
      </c>
      <c r="G7" s="39">
        <v>4</v>
      </c>
      <c r="H7" s="39">
        <v>4</v>
      </c>
      <c r="I7" s="39">
        <v>4</v>
      </c>
      <c r="J7" s="39">
        <v>4</v>
      </c>
      <c r="K7" s="39">
        <v>4</v>
      </c>
      <c r="L7" s="39">
        <v>4</v>
      </c>
      <c r="M7" s="39">
        <v>6</v>
      </c>
      <c r="N7" s="39">
        <v>4</v>
      </c>
      <c r="O7" s="39">
        <v>4</v>
      </c>
      <c r="P7" s="39">
        <v>4</v>
      </c>
      <c r="Q7" s="39">
        <v>3</v>
      </c>
      <c r="R7" s="39"/>
      <c r="S7" s="39"/>
      <c r="T7" s="39"/>
      <c r="U7" s="39"/>
      <c r="V7" s="39"/>
      <c r="W7" s="39"/>
      <c r="X7" s="39"/>
      <c r="Y7" s="39"/>
      <c r="Z7" s="39"/>
      <c r="AA7" s="39"/>
      <c r="AB7" s="39"/>
      <c r="AC7" s="39"/>
      <c r="AD7" s="39">
        <v>0.7</v>
      </c>
      <c r="AE7" s="34" t="s">
        <v>224</v>
      </c>
      <c r="AF7" s="34" t="s">
        <v>285</v>
      </c>
      <c r="AG7" s="35" t="s">
        <v>286</v>
      </c>
      <c r="AH7" s="34" t="s">
        <v>287</v>
      </c>
      <c r="AI7" s="35" t="s">
        <v>288</v>
      </c>
      <c r="AJ7" s="34" t="s">
        <v>289</v>
      </c>
      <c r="AK7" s="35" t="s">
        <v>290</v>
      </c>
      <c r="AL7" s="34" t="s">
        <v>291</v>
      </c>
      <c r="AM7" s="35" t="s">
        <v>292</v>
      </c>
      <c r="AO7" s="35" t="s">
        <v>293</v>
      </c>
      <c r="AP7" s="34">
        <v>15</v>
      </c>
    </row>
    <row r="8" spans="1:42" x14ac:dyDescent="0.15">
      <c r="B8" s="34" t="s">
        <v>294</v>
      </c>
      <c r="C8" s="34" t="s">
        <v>294</v>
      </c>
      <c r="D8" s="34" t="s">
        <v>274</v>
      </c>
      <c r="E8" s="39">
        <v>2</v>
      </c>
      <c r="F8" s="39">
        <v>2</v>
      </c>
      <c r="G8" s="39">
        <v>5</v>
      </c>
      <c r="H8" s="39">
        <v>5</v>
      </c>
      <c r="I8" s="39">
        <v>5</v>
      </c>
      <c r="J8" s="39">
        <v>5</v>
      </c>
      <c r="K8" s="39">
        <v>5</v>
      </c>
      <c r="L8" s="39">
        <v>5</v>
      </c>
      <c r="M8" s="39">
        <v>7</v>
      </c>
      <c r="N8" s="39">
        <v>5</v>
      </c>
      <c r="O8" s="39"/>
      <c r="P8" s="39"/>
      <c r="Q8" s="39">
        <v>4</v>
      </c>
      <c r="R8" s="39"/>
      <c r="S8" s="39"/>
      <c r="T8" s="39"/>
      <c r="U8" s="39"/>
      <c r="V8" s="39"/>
      <c r="W8" s="39"/>
      <c r="X8" s="39"/>
      <c r="Y8" s="39"/>
      <c r="Z8" s="39"/>
      <c r="AA8" s="39"/>
      <c r="AB8" s="39"/>
      <c r="AC8" s="39"/>
      <c r="AD8" s="39"/>
      <c r="AE8" s="34" t="s">
        <v>225</v>
      </c>
      <c r="AF8" s="34" t="s">
        <v>295</v>
      </c>
      <c r="AG8" s="35" t="s">
        <v>296</v>
      </c>
      <c r="AH8" s="34" t="s">
        <v>297</v>
      </c>
      <c r="AI8" s="35" t="s">
        <v>298</v>
      </c>
      <c r="AJ8" s="34" t="s">
        <v>299</v>
      </c>
      <c r="AK8" s="35" t="s">
        <v>300</v>
      </c>
      <c r="AL8" s="34" t="s">
        <v>301</v>
      </c>
      <c r="AM8" s="35" t="s">
        <v>301</v>
      </c>
      <c r="AP8" s="34">
        <v>16</v>
      </c>
    </row>
    <row r="9" spans="1:42" x14ac:dyDescent="0.15">
      <c r="B9" s="34" t="s">
        <v>302</v>
      </c>
      <c r="C9" s="34" t="s">
        <v>302</v>
      </c>
      <c r="D9" s="34" t="s">
        <v>284</v>
      </c>
      <c r="E9" s="39"/>
      <c r="F9" s="39"/>
      <c r="G9" s="39"/>
      <c r="H9" s="39"/>
      <c r="I9" s="39"/>
      <c r="J9" s="39"/>
      <c r="K9" s="39"/>
      <c r="L9" s="39"/>
      <c r="M9" s="39">
        <v>8</v>
      </c>
      <c r="N9" s="39"/>
      <c r="O9" s="39"/>
      <c r="P9" s="39"/>
      <c r="Q9" s="39"/>
      <c r="R9" s="39"/>
      <c r="S9" s="39"/>
      <c r="T9" s="39"/>
      <c r="U9" s="39"/>
      <c r="V9" s="39"/>
      <c r="W9" s="39"/>
      <c r="X9" s="39"/>
      <c r="Y9" s="39"/>
      <c r="Z9" s="39"/>
      <c r="AA9" s="39"/>
      <c r="AB9" s="39"/>
      <c r="AC9" s="39"/>
      <c r="AD9" s="39"/>
      <c r="AE9" s="34" t="s">
        <v>226</v>
      </c>
      <c r="AG9" s="35" t="s">
        <v>303</v>
      </c>
      <c r="AH9" s="34" t="s">
        <v>304</v>
      </c>
      <c r="AI9" s="35" t="s">
        <v>305</v>
      </c>
      <c r="AJ9" s="34" t="s">
        <v>306</v>
      </c>
      <c r="AP9" s="34">
        <v>17</v>
      </c>
    </row>
    <row r="10" spans="1:42" x14ac:dyDescent="0.15">
      <c r="B10" s="34" t="s">
        <v>307</v>
      </c>
      <c r="C10" s="34" t="s">
        <v>307</v>
      </c>
      <c r="D10" s="34" t="s">
        <v>294</v>
      </c>
      <c r="E10" s="39"/>
      <c r="F10" s="39"/>
      <c r="G10" s="39"/>
      <c r="H10" s="39"/>
      <c r="I10" s="39"/>
      <c r="J10" s="39"/>
      <c r="K10" s="39"/>
      <c r="L10" s="39"/>
      <c r="M10" s="39">
        <v>9</v>
      </c>
      <c r="N10" s="39"/>
      <c r="O10" s="39"/>
      <c r="P10" s="39"/>
      <c r="Q10" s="39"/>
      <c r="R10" s="39"/>
      <c r="S10" s="39"/>
      <c r="T10" s="39"/>
      <c r="U10" s="39"/>
      <c r="V10" s="39"/>
      <c r="W10" s="39"/>
      <c r="X10" s="39"/>
      <c r="Y10" s="39"/>
      <c r="Z10" s="39"/>
      <c r="AA10" s="39"/>
      <c r="AB10" s="39"/>
      <c r="AC10" s="39"/>
      <c r="AD10" s="39"/>
      <c r="AE10" s="34" t="s">
        <v>227</v>
      </c>
      <c r="AG10" s="35" t="s">
        <v>308</v>
      </c>
      <c r="AH10" s="34" t="s">
        <v>309</v>
      </c>
      <c r="AP10" s="34">
        <v>18</v>
      </c>
    </row>
    <row r="11" spans="1:42" x14ac:dyDescent="0.15">
      <c r="B11" s="34" t="s">
        <v>310</v>
      </c>
      <c r="C11" s="34" t="s">
        <v>310</v>
      </c>
      <c r="D11" s="34" t="s">
        <v>302</v>
      </c>
      <c r="E11" s="39"/>
      <c r="F11" s="39"/>
      <c r="G11" s="39"/>
      <c r="H11" s="39"/>
      <c r="I11" s="39"/>
      <c r="J11" s="39"/>
      <c r="K11" s="39"/>
      <c r="L11" s="39"/>
      <c r="M11" s="39">
        <v>10</v>
      </c>
      <c r="N11" s="39"/>
      <c r="O11" s="39"/>
      <c r="P11" s="39"/>
      <c r="Q11" s="39"/>
      <c r="R11" s="39"/>
      <c r="S11" s="39"/>
      <c r="T11" s="39"/>
      <c r="U11" s="39"/>
      <c r="V11" s="39"/>
      <c r="W11" s="39"/>
      <c r="X11" s="39"/>
      <c r="Y11" s="39"/>
      <c r="Z11" s="39"/>
      <c r="AA11" s="39"/>
      <c r="AB11" s="39"/>
      <c r="AC11" s="39"/>
      <c r="AD11" s="39"/>
      <c r="AE11" s="34" t="s">
        <v>228</v>
      </c>
      <c r="AG11" s="35" t="s">
        <v>311</v>
      </c>
      <c r="AH11" s="34" t="s">
        <v>312</v>
      </c>
      <c r="AP11" s="34">
        <v>19</v>
      </c>
    </row>
    <row r="12" spans="1:42" x14ac:dyDescent="0.15">
      <c r="B12" s="34" t="s">
        <v>313</v>
      </c>
      <c r="C12" s="34" t="s">
        <v>313</v>
      </c>
      <c r="D12" s="34" t="s">
        <v>307</v>
      </c>
      <c r="E12" s="39"/>
      <c r="F12" s="39"/>
      <c r="G12" s="39"/>
      <c r="H12" s="39"/>
      <c r="I12" s="39"/>
      <c r="J12" s="39"/>
      <c r="K12" s="39"/>
      <c r="L12" s="39"/>
      <c r="M12" s="39">
        <v>11</v>
      </c>
      <c r="N12" s="39"/>
      <c r="O12" s="39"/>
      <c r="P12" s="39"/>
      <c r="Q12" s="39"/>
      <c r="R12" s="39"/>
      <c r="S12" s="39"/>
      <c r="T12" s="39"/>
      <c r="U12" s="39"/>
      <c r="V12" s="39"/>
      <c r="W12" s="39"/>
      <c r="X12" s="39"/>
      <c r="Y12" s="39"/>
      <c r="Z12" s="39"/>
      <c r="AA12" s="39"/>
      <c r="AB12" s="39"/>
      <c r="AC12" s="39"/>
      <c r="AD12" s="39"/>
      <c r="AE12" s="34" t="s">
        <v>229</v>
      </c>
      <c r="AG12" s="35" t="s">
        <v>314</v>
      </c>
      <c r="AH12" s="34" t="s">
        <v>315</v>
      </c>
      <c r="AP12" s="34">
        <v>20</v>
      </c>
    </row>
    <row r="13" spans="1:42" x14ac:dyDescent="0.15">
      <c r="B13" s="34" t="s">
        <v>316</v>
      </c>
      <c r="C13" s="34" t="s">
        <v>316</v>
      </c>
      <c r="D13" s="34" t="s">
        <v>310</v>
      </c>
      <c r="E13" s="39"/>
      <c r="F13" s="39"/>
      <c r="G13" s="39"/>
      <c r="H13" s="39"/>
      <c r="I13" s="39"/>
      <c r="J13" s="39"/>
      <c r="K13" s="39"/>
      <c r="L13" s="39"/>
      <c r="M13" s="39">
        <v>12</v>
      </c>
      <c r="N13" s="39"/>
      <c r="O13" s="39"/>
      <c r="P13" s="39"/>
      <c r="Q13" s="39"/>
      <c r="R13" s="39"/>
      <c r="S13" s="39"/>
      <c r="T13" s="39"/>
      <c r="U13" s="39"/>
      <c r="V13" s="39"/>
      <c r="W13" s="39"/>
      <c r="X13" s="39"/>
      <c r="Y13" s="39"/>
      <c r="Z13" s="39"/>
      <c r="AA13" s="39"/>
      <c r="AB13" s="39"/>
      <c r="AC13" s="39"/>
      <c r="AD13" s="39"/>
      <c r="AE13" s="34" t="s">
        <v>230</v>
      </c>
      <c r="AG13" s="35" t="s">
        <v>317</v>
      </c>
      <c r="AH13" s="34" t="s">
        <v>318</v>
      </c>
      <c r="AP13" s="34">
        <v>21</v>
      </c>
    </row>
    <row r="14" spans="1:42" x14ac:dyDescent="0.15">
      <c r="B14" s="34" t="s">
        <v>319</v>
      </c>
      <c r="C14" s="34" t="s">
        <v>319</v>
      </c>
      <c r="D14" s="34" t="s">
        <v>313</v>
      </c>
      <c r="E14" s="39"/>
      <c r="F14" s="39"/>
      <c r="G14" s="39"/>
      <c r="H14" s="39"/>
      <c r="I14" s="39"/>
      <c r="J14" s="39"/>
      <c r="K14" s="39"/>
      <c r="L14" s="39"/>
      <c r="M14" s="39">
        <v>13</v>
      </c>
      <c r="N14" s="39"/>
      <c r="O14" s="39"/>
      <c r="P14" s="39"/>
      <c r="Q14" s="39"/>
      <c r="R14" s="39"/>
      <c r="S14" s="39"/>
      <c r="T14" s="39"/>
      <c r="U14" s="39"/>
      <c r="V14" s="39"/>
      <c r="W14" s="39"/>
      <c r="X14" s="39"/>
      <c r="Y14" s="39"/>
      <c r="Z14" s="39"/>
      <c r="AA14" s="39"/>
      <c r="AB14" s="39"/>
      <c r="AC14" s="39"/>
      <c r="AD14" s="39"/>
      <c r="AE14" s="34" t="s">
        <v>231</v>
      </c>
      <c r="AG14" s="35" t="s">
        <v>320</v>
      </c>
      <c r="AH14" s="34" t="s">
        <v>321</v>
      </c>
      <c r="AP14" s="34">
        <v>22</v>
      </c>
    </row>
    <row r="15" spans="1:42" x14ac:dyDescent="0.15">
      <c r="B15" s="34" t="s">
        <v>322</v>
      </c>
      <c r="C15" s="34" t="s">
        <v>322</v>
      </c>
      <c r="D15" s="34" t="s">
        <v>316</v>
      </c>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4" t="s">
        <v>60</v>
      </c>
      <c r="AG15" s="35" t="s">
        <v>323</v>
      </c>
      <c r="AH15" s="34" t="s">
        <v>324</v>
      </c>
      <c r="AP15" s="34">
        <v>23</v>
      </c>
    </row>
    <row r="16" spans="1:42" x14ac:dyDescent="0.15">
      <c r="B16" s="34" t="s">
        <v>325</v>
      </c>
      <c r="C16" s="34" t="s">
        <v>325</v>
      </c>
      <c r="D16" s="34" t="s">
        <v>319</v>
      </c>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G16" s="35" t="s">
        <v>326</v>
      </c>
      <c r="AH16" s="34" t="s">
        <v>327</v>
      </c>
      <c r="AP16" s="34">
        <v>24</v>
      </c>
    </row>
    <row r="17" spans="2:42" x14ac:dyDescent="0.15">
      <c r="B17" s="34" t="s">
        <v>328</v>
      </c>
      <c r="C17" s="34" t="s">
        <v>328</v>
      </c>
      <c r="D17" s="34" t="s">
        <v>322</v>
      </c>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G17" s="35" t="s">
        <v>329</v>
      </c>
      <c r="AH17" s="34" t="s">
        <v>330</v>
      </c>
      <c r="AP17" s="34">
        <v>25</v>
      </c>
    </row>
    <row r="18" spans="2:42" x14ac:dyDescent="0.15">
      <c r="B18" s="34" t="s">
        <v>331</v>
      </c>
      <c r="C18" s="34" t="s">
        <v>331</v>
      </c>
      <c r="D18" s="34" t="s">
        <v>325</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G18" s="35" t="s">
        <v>332</v>
      </c>
      <c r="AH18" s="34" t="s">
        <v>333</v>
      </c>
      <c r="AP18" s="34">
        <v>26</v>
      </c>
    </row>
    <row r="19" spans="2:42" x14ac:dyDescent="0.15">
      <c r="B19" s="34" t="s">
        <v>334</v>
      </c>
      <c r="C19" s="34" t="s">
        <v>334</v>
      </c>
      <c r="D19" s="34" t="s">
        <v>328</v>
      </c>
      <c r="AG19" s="35" t="s">
        <v>335</v>
      </c>
      <c r="AH19" s="34" t="s">
        <v>336</v>
      </c>
      <c r="AP19" s="34">
        <v>27</v>
      </c>
    </row>
    <row r="20" spans="2:42" x14ac:dyDescent="0.15">
      <c r="B20" s="34" t="s">
        <v>337</v>
      </c>
      <c r="C20" s="34" t="s">
        <v>337</v>
      </c>
      <c r="D20" s="34" t="s">
        <v>331</v>
      </c>
      <c r="AG20" s="35" t="s">
        <v>338</v>
      </c>
      <c r="AH20" s="34" t="s">
        <v>339</v>
      </c>
      <c r="AP20" s="34">
        <v>28</v>
      </c>
    </row>
    <row r="21" spans="2:42" x14ac:dyDescent="0.15">
      <c r="B21" s="34" t="s">
        <v>340</v>
      </c>
      <c r="C21" s="34" t="s">
        <v>340</v>
      </c>
      <c r="D21" s="34" t="s">
        <v>334</v>
      </c>
      <c r="AG21" s="35" t="s">
        <v>341</v>
      </c>
      <c r="AH21" s="34" t="s">
        <v>342</v>
      </c>
      <c r="AP21" s="34">
        <v>29</v>
      </c>
    </row>
    <row r="22" spans="2:42" x14ac:dyDescent="0.15">
      <c r="B22" s="34" t="s">
        <v>343</v>
      </c>
      <c r="C22" s="34" t="s">
        <v>343</v>
      </c>
      <c r="D22" s="34" t="s">
        <v>337</v>
      </c>
      <c r="AG22" s="35" t="s">
        <v>344</v>
      </c>
      <c r="AH22" s="34" t="s">
        <v>345</v>
      </c>
      <c r="AP22" s="34">
        <v>30</v>
      </c>
    </row>
    <row r="23" spans="2:42" x14ac:dyDescent="0.15">
      <c r="B23" s="34" t="s">
        <v>346</v>
      </c>
      <c r="C23" s="34" t="s">
        <v>346</v>
      </c>
      <c r="D23" s="34" t="s">
        <v>340</v>
      </c>
      <c r="AG23" s="35" t="s">
        <v>347</v>
      </c>
      <c r="AH23" s="34" t="s">
        <v>348</v>
      </c>
      <c r="AP23" s="34">
        <v>31</v>
      </c>
    </row>
    <row r="24" spans="2:42" x14ac:dyDescent="0.15">
      <c r="B24" s="34" t="s">
        <v>349</v>
      </c>
      <c r="C24" s="34" t="s">
        <v>349</v>
      </c>
      <c r="D24" s="34" t="s">
        <v>343</v>
      </c>
      <c r="AG24" s="35" t="s">
        <v>350</v>
      </c>
      <c r="AH24" s="34" t="s">
        <v>351</v>
      </c>
      <c r="AP24" s="34">
        <v>32</v>
      </c>
    </row>
    <row r="25" spans="2:42" x14ac:dyDescent="0.15">
      <c r="B25" s="34" t="s">
        <v>352</v>
      </c>
      <c r="C25" s="34" t="s">
        <v>352</v>
      </c>
      <c r="D25" s="34" t="s">
        <v>346</v>
      </c>
      <c r="AG25" s="35" t="s">
        <v>353</v>
      </c>
      <c r="AH25" s="34" t="s">
        <v>354</v>
      </c>
      <c r="AP25" s="34">
        <v>33</v>
      </c>
    </row>
    <row r="26" spans="2:42" x14ac:dyDescent="0.15">
      <c r="B26" s="34" t="s">
        <v>355</v>
      </c>
      <c r="C26" s="34" t="s">
        <v>355</v>
      </c>
      <c r="D26" s="34" t="s">
        <v>349</v>
      </c>
      <c r="AG26" s="35" t="s">
        <v>356</v>
      </c>
      <c r="AH26" s="34" t="s">
        <v>357</v>
      </c>
      <c r="AP26" s="34">
        <v>34</v>
      </c>
    </row>
    <row r="27" spans="2:42" x14ac:dyDescent="0.15">
      <c r="B27" s="34" t="s">
        <v>358</v>
      </c>
      <c r="C27" s="34" t="s">
        <v>358</v>
      </c>
      <c r="D27" s="34" t="s">
        <v>352</v>
      </c>
      <c r="AG27" s="35" t="s">
        <v>359</v>
      </c>
      <c r="AH27" s="34" t="s">
        <v>360</v>
      </c>
      <c r="AP27" s="34">
        <v>35</v>
      </c>
    </row>
    <row r="28" spans="2:42" x14ac:dyDescent="0.15">
      <c r="B28" s="34" t="s">
        <v>361</v>
      </c>
      <c r="C28" s="34" t="s">
        <v>361</v>
      </c>
      <c r="D28" s="34" t="s">
        <v>355</v>
      </c>
      <c r="AG28" s="35" t="s">
        <v>362</v>
      </c>
      <c r="AH28" s="34" t="s">
        <v>363</v>
      </c>
      <c r="AP28" s="34">
        <v>36</v>
      </c>
    </row>
    <row r="29" spans="2:42" x14ac:dyDescent="0.15">
      <c r="B29" s="34" t="s">
        <v>364</v>
      </c>
      <c r="C29" s="34" t="s">
        <v>364</v>
      </c>
      <c r="D29" s="34" t="s">
        <v>358</v>
      </c>
      <c r="AG29" s="35" t="s">
        <v>365</v>
      </c>
      <c r="AH29" s="34" t="s">
        <v>366</v>
      </c>
      <c r="AP29" s="34">
        <v>37</v>
      </c>
    </row>
    <row r="30" spans="2:42" x14ac:dyDescent="0.15">
      <c r="B30" s="34" t="s">
        <v>367</v>
      </c>
      <c r="C30" s="34" t="s">
        <v>367</v>
      </c>
      <c r="D30" s="34" t="s">
        <v>361</v>
      </c>
      <c r="AG30" s="35" t="s">
        <v>368</v>
      </c>
      <c r="AH30" s="34" t="s">
        <v>369</v>
      </c>
      <c r="AP30" s="34">
        <v>38</v>
      </c>
    </row>
    <row r="31" spans="2:42" x14ac:dyDescent="0.15">
      <c r="B31" s="34" t="s">
        <v>370</v>
      </c>
      <c r="C31" s="34" t="s">
        <v>370</v>
      </c>
      <c r="D31" s="34" t="s">
        <v>364</v>
      </c>
      <c r="AG31" s="35" t="s">
        <v>371</v>
      </c>
      <c r="AH31" s="34" t="s">
        <v>372</v>
      </c>
      <c r="AP31" s="34">
        <v>39</v>
      </c>
    </row>
    <row r="32" spans="2:42" x14ac:dyDescent="0.15">
      <c r="B32" s="34" t="s">
        <v>373</v>
      </c>
      <c r="C32" s="34" t="s">
        <v>373</v>
      </c>
      <c r="D32" s="34" t="s">
        <v>367</v>
      </c>
      <c r="AG32" s="35" t="s">
        <v>374</v>
      </c>
      <c r="AH32" s="34" t="s">
        <v>375</v>
      </c>
      <c r="AP32" s="34">
        <v>40</v>
      </c>
    </row>
    <row r="33" spans="2:42" x14ac:dyDescent="0.15">
      <c r="B33" s="34" t="s">
        <v>376</v>
      </c>
      <c r="C33" s="34" t="s">
        <v>376</v>
      </c>
      <c r="D33" s="34" t="s">
        <v>370</v>
      </c>
      <c r="AG33" s="35" t="s">
        <v>377</v>
      </c>
      <c r="AH33" s="34" t="s">
        <v>378</v>
      </c>
      <c r="AP33" s="34">
        <v>41</v>
      </c>
    </row>
    <row r="34" spans="2:42" x14ac:dyDescent="0.15">
      <c r="B34" s="34" t="s">
        <v>379</v>
      </c>
      <c r="C34" s="34" t="s">
        <v>379</v>
      </c>
      <c r="D34" s="34" t="s">
        <v>373</v>
      </c>
      <c r="AG34" s="35" t="s">
        <v>380</v>
      </c>
      <c r="AH34" s="34" t="s">
        <v>381</v>
      </c>
      <c r="AP34" s="34">
        <v>42</v>
      </c>
    </row>
    <row r="35" spans="2:42" x14ac:dyDescent="0.15">
      <c r="B35" s="34" t="s">
        <v>382</v>
      </c>
      <c r="C35" s="34" t="s">
        <v>382</v>
      </c>
      <c r="D35" s="34" t="s">
        <v>376</v>
      </c>
      <c r="AG35" s="35" t="s">
        <v>383</v>
      </c>
      <c r="AH35" s="34" t="s">
        <v>384</v>
      </c>
      <c r="AP35" s="34">
        <v>43</v>
      </c>
    </row>
    <row r="36" spans="2:42" x14ac:dyDescent="0.15">
      <c r="B36" s="34" t="s">
        <v>385</v>
      </c>
      <c r="C36" s="34" t="s">
        <v>385</v>
      </c>
      <c r="D36" s="34" t="s">
        <v>379</v>
      </c>
      <c r="AG36" s="35" t="s">
        <v>386</v>
      </c>
      <c r="AH36" s="34" t="s">
        <v>387</v>
      </c>
      <c r="AP36" s="34">
        <v>44</v>
      </c>
    </row>
    <row r="37" spans="2:42" x14ac:dyDescent="0.15">
      <c r="B37" s="34" t="s">
        <v>388</v>
      </c>
      <c r="C37" s="34" t="s">
        <v>388</v>
      </c>
      <c r="D37" s="34" t="s">
        <v>382</v>
      </c>
      <c r="AG37" s="35" t="s">
        <v>389</v>
      </c>
      <c r="AH37" s="34" t="s">
        <v>390</v>
      </c>
      <c r="AP37" s="34">
        <v>45</v>
      </c>
    </row>
    <row r="38" spans="2:42" x14ac:dyDescent="0.15">
      <c r="B38" s="34" t="s">
        <v>391</v>
      </c>
      <c r="C38" s="34" t="s">
        <v>391</v>
      </c>
      <c r="D38" s="34" t="s">
        <v>385</v>
      </c>
      <c r="AG38" s="35" t="s">
        <v>392</v>
      </c>
      <c r="AH38" s="34" t="s">
        <v>393</v>
      </c>
      <c r="AP38" s="34">
        <v>46</v>
      </c>
    </row>
    <row r="39" spans="2:42" x14ac:dyDescent="0.15">
      <c r="B39" s="34" t="s">
        <v>394</v>
      </c>
      <c r="C39" s="34" t="s">
        <v>394</v>
      </c>
      <c r="D39" s="34" t="s">
        <v>388</v>
      </c>
      <c r="AG39" s="35" t="s">
        <v>395</v>
      </c>
      <c r="AH39" s="34" t="s">
        <v>396</v>
      </c>
      <c r="AP39" s="34">
        <v>99</v>
      </c>
    </row>
    <row r="40" spans="2:42" x14ac:dyDescent="0.15">
      <c r="B40" s="34" t="s">
        <v>397</v>
      </c>
      <c r="C40" s="34" t="s">
        <v>397</v>
      </c>
      <c r="D40" s="34" t="s">
        <v>391</v>
      </c>
      <c r="AG40" s="35" t="s">
        <v>398</v>
      </c>
      <c r="AH40" s="34" t="s">
        <v>399</v>
      </c>
    </row>
    <row r="41" spans="2:42" x14ac:dyDescent="0.15">
      <c r="B41" s="34" t="s">
        <v>400</v>
      </c>
      <c r="C41" s="34" t="s">
        <v>400</v>
      </c>
      <c r="D41" s="34" t="s">
        <v>394</v>
      </c>
      <c r="AG41" s="35" t="s">
        <v>401</v>
      </c>
      <c r="AH41" s="34" t="s">
        <v>402</v>
      </c>
    </row>
    <row r="42" spans="2:42" x14ac:dyDescent="0.15">
      <c r="B42" s="34" t="s">
        <v>403</v>
      </c>
      <c r="C42" s="34" t="s">
        <v>403</v>
      </c>
      <c r="D42" s="34" t="s">
        <v>397</v>
      </c>
      <c r="AG42" s="35" t="s">
        <v>404</v>
      </c>
      <c r="AH42" s="34" t="s">
        <v>405</v>
      </c>
    </row>
    <row r="43" spans="2:42" x14ac:dyDescent="0.15">
      <c r="B43" s="34" t="s">
        <v>406</v>
      </c>
      <c r="C43" s="34" t="s">
        <v>406</v>
      </c>
      <c r="D43" s="34" t="s">
        <v>400</v>
      </c>
      <c r="AG43" s="35" t="s">
        <v>407</v>
      </c>
      <c r="AH43" s="34" t="s">
        <v>408</v>
      </c>
    </row>
    <row r="44" spans="2:42" x14ac:dyDescent="0.15">
      <c r="B44" s="34" t="s">
        <v>409</v>
      </c>
      <c r="C44" s="34" t="s">
        <v>409</v>
      </c>
      <c r="D44" s="34" t="s">
        <v>403</v>
      </c>
      <c r="AG44" s="35" t="s">
        <v>410</v>
      </c>
      <c r="AH44" s="34" t="s">
        <v>411</v>
      </c>
    </row>
    <row r="45" spans="2:42" x14ac:dyDescent="0.15">
      <c r="B45" s="34" t="s">
        <v>412</v>
      </c>
      <c r="C45" s="34" t="s">
        <v>412</v>
      </c>
      <c r="D45" s="34" t="s">
        <v>406</v>
      </c>
      <c r="AG45" s="35" t="s">
        <v>413</v>
      </c>
      <c r="AH45" s="34" t="s">
        <v>414</v>
      </c>
    </row>
    <row r="46" spans="2:42" x14ac:dyDescent="0.15">
      <c r="B46" s="34" t="s">
        <v>415</v>
      </c>
      <c r="C46" s="34" t="s">
        <v>415</v>
      </c>
      <c r="D46" s="34" t="s">
        <v>409</v>
      </c>
      <c r="AG46" s="35" t="s">
        <v>416</v>
      </c>
      <c r="AH46" s="34" t="s">
        <v>417</v>
      </c>
    </row>
    <row r="47" spans="2:42" x14ac:dyDescent="0.15">
      <c r="B47" s="34" t="s">
        <v>418</v>
      </c>
      <c r="C47" s="34" t="s">
        <v>418</v>
      </c>
      <c r="D47" s="34" t="s">
        <v>412</v>
      </c>
      <c r="AG47" s="35" t="s">
        <v>419</v>
      </c>
      <c r="AH47" s="34" t="s">
        <v>420</v>
      </c>
    </row>
    <row r="48" spans="2:42" x14ac:dyDescent="0.15">
      <c r="B48" s="34" t="s">
        <v>421</v>
      </c>
      <c r="C48" s="34" t="s">
        <v>421</v>
      </c>
      <c r="D48" s="34" t="s">
        <v>415</v>
      </c>
      <c r="AG48" s="35" t="s">
        <v>422</v>
      </c>
      <c r="AH48" s="34" t="s">
        <v>423</v>
      </c>
    </row>
    <row r="49" spans="2:34" s="34" customFormat="1" x14ac:dyDescent="0.15">
      <c r="B49" s="34" t="s">
        <v>424</v>
      </c>
      <c r="C49" s="34" t="s">
        <v>424</v>
      </c>
      <c r="D49" s="34" t="s">
        <v>418</v>
      </c>
      <c r="AG49" s="35" t="s">
        <v>425</v>
      </c>
      <c r="AH49" s="34" t="s">
        <v>426</v>
      </c>
    </row>
    <row r="50" spans="2:34" s="34" customFormat="1" x14ac:dyDescent="0.15">
      <c r="D50" s="34" t="s">
        <v>421</v>
      </c>
      <c r="AG50" s="35" t="s">
        <v>427</v>
      </c>
      <c r="AH50" s="34" t="s">
        <v>428</v>
      </c>
    </row>
    <row r="51" spans="2:34" s="34" customFormat="1" x14ac:dyDescent="0.15">
      <c r="D51" s="34" t="s">
        <v>424</v>
      </c>
      <c r="AG51" s="35" t="s">
        <v>429</v>
      </c>
      <c r="AH51" s="34" t="s">
        <v>430</v>
      </c>
    </row>
    <row r="52" spans="2:34" s="34" customFormat="1" x14ac:dyDescent="0.15">
      <c r="AG52" s="35" t="s">
        <v>431</v>
      </c>
      <c r="AH52" s="34" t="s">
        <v>432</v>
      </c>
    </row>
    <row r="53" spans="2:34" s="34" customFormat="1" x14ac:dyDescent="0.15">
      <c r="AG53" s="35" t="s">
        <v>433</v>
      </c>
      <c r="AH53" s="34" t="s">
        <v>434</v>
      </c>
    </row>
    <row r="54" spans="2:34" s="34" customFormat="1" x14ac:dyDescent="0.15">
      <c r="AG54" s="35" t="s">
        <v>435</v>
      </c>
      <c r="AH54" s="34" t="s">
        <v>436</v>
      </c>
    </row>
    <row r="55" spans="2:34" s="34" customFormat="1" x14ac:dyDescent="0.15">
      <c r="AG55" s="35" t="s">
        <v>437</v>
      </c>
      <c r="AH55" s="34" t="s">
        <v>438</v>
      </c>
    </row>
    <row r="56" spans="2:34" s="34" customFormat="1" x14ac:dyDescent="0.15">
      <c r="AG56" s="35" t="s">
        <v>439</v>
      </c>
      <c r="AH56" s="34" t="s">
        <v>440</v>
      </c>
    </row>
    <row r="57" spans="2:34" s="34" customFormat="1" x14ac:dyDescent="0.15">
      <c r="AG57" s="35" t="s">
        <v>441</v>
      </c>
      <c r="AH57" s="34" t="s">
        <v>442</v>
      </c>
    </row>
    <row r="58" spans="2:34" s="34" customFormat="1" x14ac:dyDescent="0.15">
      <c r="AG58" s="35" t="s">
        <v>443</v>
      </c>
      <c r="AH58" s="34" t="s">
        <v>444</v>
      </c>
    </row>
    <row r="59" spans="2:34" s="34" customFormat="1" x14ac:dyDescent="0.15">
      <c r="AG59" s="35" t="s">
        <v>445</v>
      </c>
      <c r="AH59" s="34" t="s">
        <v>446</v>
      </c>
    </row>
    <row r="60" spans="2:34" s="34" customFormat="1" x14ac:dyDescent="0.15">
      <c r="AG60" s="35" t="s">
        <v>447</v>
      </c>
      <c r="AH60" s="34" t="s">
        <v>448</v>
      </c>
    </row>
    <row r="61" spans="2:34" s="34" customFormat="1" x14ac:dyDescent="0.15">
      <c r="AG61" s="35" t="s">
        <v>449</v>
      </c>
      <c r="AH61" s="34" t="s">
        <v>450</v>
      </c>
    </row>
    <row r="62" spans="2:34" s="34" customFormat="1" x14ac:dyDescent="0.15">
      <c r="AG62" s="35" t="s">
        <v>451</v>
      </c>
      <c r="AH62" s="34" t="s">
        <v>452</v>
      </c>
    </row>
    <row r="63" spans="2:34" s="34" customFormat="1" x14ac:dyDescent="0.15">
      <c r="AG63" s="35" t="s">
        <v>453</v>
      </c>
      <c r="AH63" s="34" t="s">
        <v>454</v>
      </c>
    </row>
    <row r="64" spans="2:34" s="34" customFormat="1" x14ac:dyDescent="0.15">
      <c r="AG64" s="35" t="s">
        <v>455</v>
      </c>
      <c r="AH64" s="34" t="s">
        <v>456</v>
      </c>
    </row>
    <row r="65" spans="33:34" s="34" customFormat="1" x14ac:dyDescent="0.15">
      <c r="AG65" s="35" t="s">
        <v>457</v>
      </c>
      <c r="AH65" s="34" t="s">
        <v>458</v>
      </c>
    </row>
    <row r="66" spans="33:34" s="34" customFormat="1" x14ac:dyDescent="0.15">
      <c r="AG66" s="35" t="s">
        <v>459</v>
      </c>
      <c r="AH66" s="34" t="s">
        <v>460</v>
      </c>
    </row>
    <row r="67" spans="33:34" s="34" customFormat="1" x14ac:dyDescent="0.15">
      <c r="AG67" s="35" t="s">
        <v>461</v>
      </c>
      <c r="AH67" s="34" t="s">
        <v>462</v>
      </c>
    </row>
    <row r="68" spans="33:34" s="34" customFormat="1" x14ac:dyDescent="0.15">
      <c r="AG68" s="35" t="s">
        <v>463</v>
      </c>
      <c r="AH68" s="34" t="s">
        <v>464</v>
      </c>
    </row>
  </sheetData>
  <phoneticPr fontId="43"/>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426"/>
  <sheetViews>
    <sheetView tabSelected="1" view="pageBreakPreview" zoomScaleNormal="100" zoomScaleSheetLayoutView="100" workbookViewId="0">
      <selection activeCell="P2" sqref="P2:AO2"/>
    </sheetView>
  </sheetViews>
  <sheetFormatPr defaultColWidth="9" defaultRowHeight="13.5" x14ac:dyDescent="0.15"/>
  <cols>
    <col min="1" max="41" width="2.625" style="64" customWidth="1"/>
    <col min="42" max="42" width="9" style="64" customWidth="1"/>
    <col min="43" max="43" width="2.625" style="64" hidden="1" customWidth="1"/>
    <col min="44" max="44" width="9" style="64" customWidth="1"/>
    <col min="45" max="16384" width="9" style="64"/>
  </cols>
  <sheetData>
    <row r="1" spans="1:43" ht="18" customHeight="1" thickBot="1" x14ac:dyDescent="0.2">
      <c r="A1" s="61" t="s">
        <v>1479</v>
      </c>
      <c r="B1" s="62"/>
      <c r="C1" s="62"/>
      <c r="D1" s="62"/>
      <c r="E1" s="62"/>
      <c r="F1" s="63"/>
      <c r="G1" s="62"/>
      <c r="H1" s="63"/>
      <c r="J1" s="63"/>
      <c r="K1" s="62"/>
      <c r="L1" s="62"/>
      <c r="M1" s="62"/>
      <c r="N1" s="62"/>
      <c r="O1" s="62"/>
      <c r="P1" s="62"/>
      <c r="Q1" s="62"/>
      <c r="R1" s="62"/>
      <c r="S1" s="62"/>
      <c r="T1" s="62"/>
      <c r="U1" s="62"/>
      <c r="V1" s="62"/>
      <c r="W1" s="62"/>
      <c r="X1" s="62"/>
      <c r="Y1" s="62"/>
      <c r="Z1" s="62"/>
      <c r="AA1" s="62"/>
      <c r="AB1" s="62"/>
      <c r="AC1" s="62"/>
      <c r="AD1" s="62"/>
      <c r="AE1" s="62"/>
      <c r="AF1" s="62"/>
      <c r="AG1" s="62"/>
      <c r="AH1" s="62"/>
      <c r="AI1" s="62"/>
      <c r="AJ1" s="63"/>
      <c r="AK1" s="62"/>
      <c r="AL1" s="62"/>
      <c r="AO1" s="65" t="s">
        <v>567</v>
      </c>
    </row>
    <row r="2" spans="1:43" ht="18" customHeight="1" x14ac:dyDescent="0.15">
      <c r="A2" s="1238" t="s">
        <v>568</v>
      </c>
      <c r="B2" s="1239"/>
      <c r="C2" s="1239"/>
      <c r="D2" s="1239"/>
      <c r="E2" s="1239"/>
      <c r="F2" s="1239"/>
      <c r="G2" s="1239"/>
      <c r="H2" s="1239"/>
      <c r="I2" s="1239"/>
      <c r="J2" s="1239"/>
      <c r="K2" s="1239"/>
      <c r="L2" s="1239"/>
      <c r="M2" s="1239"/>
      <c r="N2" s="1239"/>
      <c r="O2" s="1240"/>
      <c r="P2" s="1241"/>
      <c r="Q2" s="1242"/>
      <c r="R2" s="1242"/>
      <c r="S2" s="1242"/>
      <c r="T2" s="1242"/>
      <c r="U2" s="1242"/>
      <c r="V2" s="1242"/>
      <c r="W2" s="1242"/>
      <c r="X2" s="1242"/>
      <c r="Y2" s="1242"/>
      <c r="Z2" s="1242"/>
      <c r="AA2" s="1242"/>
      <c r="AB2" s="1242"/>
      <c r="AC2" s="1242"/>
      <c r="AD2" s="1242"/>
      <c r="AE2" s="1242"/>
      <c r="AF2" s="1242"/>
      <c r="AG2" s="1242"/>
      <c r="AH2" s="1242"/>
      <c r="AI2" s="1242"/>
      <c r="AJ2" s="1242"/>
      <c r="AK2" s="1242"/>
      <c r="AL2" s="1242"/>
      <c r="AM2" s="1242"/>
      <c r="AN2" s="1242"/>
      <c r="AO2" s="1243"/>
    </row>
    <row r="3" spans="1:43" ht="18" customHeight="1" x14ac:dyDescent="0.15">
      <c r="A3" s="1244" t="s">
        <v>1070</v>
      </c>
      <c r="B3" s="1245"/>
      <c r="C3" s="1245"/>
      <c r="D3" s="1245"/>
      <c r="E3" s="1245"/>
      <c r="F3" s="1245"/>
      <c r="G3" s="1245"/>
      <c r="H3" s="1245"/>
      <c r="I3" s="1245"/>
      <c r="J3" s="1245"/>
      <c r="K3" s="1245"/>
      <c r="L3" s="1245"/>
      <c r="M3" s="1245"/>
      <c r="N3" s="1245"/>
      <c r="O3" s="1246"/>
      <c r="P3" s="1247"/>
      <c r="Q3" s="1248"/>
      <c r="R3" s="1248"/>
      <c r="S3" s="1248"/>
      <c r="T3" s="1248"/>
      <c r="U3" s="1248"/>
      <c r="V3" s="1248"/>
      <c r="W3" s="1248"/>
      <c r="X3" s="1248"/>
      <c r="Y3" s="1248"/>
      <c r="Z3" s="1248"/>
      <c r="AA3" s="1248"/>
      <c r="AB3" s="1248"/>
      <c r="AC3" s="1248"/>
      <c r="AD3" s="1248"/>
      <c r="AE3" s="1248"/>
      <c r="AF3" s="1248"/>
      <c r="AG3" s="1248"/>
      <c r="AH3" s="1248"/>
      <c r="AI3" s="1248"/>
      <c r="AJ3" s="1248"/>
      <c r="AK3" s="1248"/>
      <c r="AL3" s="1248"/>
      <c r="AM3" s="1248"/>
      <c r="AN3" s="1248"/>
      <c r="AO3" s="1249"/>
    </row>
    <row r="4" spans="1:43" ht="18" customHeight="1" x14ac:dyDescent="0.15">
      <c r="A4" s="1244" t="s">
        <v>569</v>
      </c>
      <c r="B4" s="1245"/>
      <c r="C4" s="1245"/>
      <c r="D4" s="1245"/>
      <c r="E4" s="1245"/>
      <c r="F4" s="1245"/>
      <c r="G4" s="1245"/>
      <c r="H4" s="1245"/>
      <c r="I4" s="1245"/>
      <c r="J4" s="1245"/>
      <c r="K4" s="1245"/>
      <c r="L4" s="1245"/>
      <c r="M4" s="1245"/>
      <c r="N4" s="1245"/>
      <c r="O4" s="1246"/>
      <c r="P4" s="1247"/>
      <c r="Q4" s="1248"/>
      <c r="R4" s="1248"/>
      <c r="S4" s="1248"/>
      <c r="T4" s="1248"/>
      <c r="U4" s="1248"/>
      <c r="V4" s="1248"/>
      <c r="W4" s="1248"/>
      <c r="X4" s="1248"/>
      <c r="Y4" s="1248"/>
      <c r="Z4" s="1248"/>
      <c r="AA4" s="1248"/>
      <c r="AB4" s="1248"/>
      <c r="AC4" s="1248"/>
      <c r="AD4" s="1248"/>
      <c r="AE4" s="1248"/>
      <c r="AF4" s="1248"/>
      <c r="AG4" s="1248"/>
      <c r="AH4" s="1248"/>
      <c r="AI4" s="1248"/>
      <c r="AJ4" s="1248"/>
      <c r="AK4" s="1248"/>
      <c r="AL4" s="1248"/>
      <c r="AM4" s="1248"/>
      <c r="AN4" s="1248"/>
      <c r="AO4" s="1249"/>
    </row>
    <row r="5" spans="1:43" ht="18" customHeight="1" thickBot="1" x14ac:dyDescent="0.2">
      <c r="A5" s="1250" t="s">
        <v>570</v>
      </c>
      <c r="B5" s="1251"/>
      <c r="C5" s="1251"/>
      <c r="D5" s="1251"/>
      <c r="E5" s="1251"/>
      <c r="F5" s="1251"/>
      <c r="G5" s="1251"/>
      <c r="H5" s="1251"/>
      <c r="I5" s="1251"/>
      <c r="J5" s="1251"/>
      <c r="K5" s="1251"/>
      <c r="L5" s="1251"/>
      <c r="M5" s="1251"/>
      <c r="N5" s="1251"/>
      <c r="O5" s="1252"/>
      <c r="P5" s="1253" t="s">
        <v>571</v>
      </c>
      <c r="Q5" s="1254"/>
      <c r="R5" s="1254"/>
      <c r="S5" s="1254"/>
      <c r="T5" s="1254"/>
      <c r="U5" s="1254"/>
      <c r="V5" s="1254"/>
      <c r="W5" s="1254"/>
      <c r="X5" s="1254"/>
      <c r="Y5" s="1254"/>
      <c r="Z5" s="1254"/>
      <c r="AA5" s="1254"/>
      <c r="AB5" s="1254"/>
      <c r="AC5" s="1254"/>
      <c r="AD5" s="1254"/>
      <c r="AE5" s="1254"/>
      <c r="AF5" s="1254"/>
      <c r="AG5" s="1254"/>
      <c r="AH5" s="1254"/>
      <c r="AI5" s="1254"/>
      <c r="AJ5" s="1254"/>
      <c r="AK5" s="1254"/>
      <c r="AL5" s="1254"/>
      <c r="AM5" s="1254"/>
      <c r="AN5" s="1254"/>
      <c r="AO5" s="1255"/>
    </row>
    <row r="6" spans="1:43" ht="9" customHeight="1" x14ac:dyDescent="0.15">
      <c r="A6" s="66"/>
      <c r="B6" s="66"/>
      <c r="C6" s="66"/>
      <c r="D6" s="66"/>
      <c r="E6" s="66"/>
      <c r="F6" s="66"/>
      <c r="G6" s="66"/>
      <c r="H6" s="66"/>
      <c r="I6" s="66"/>
      <c r="J6" s="66"/>
      <c r="K6" s="66"/>
      <c r="L6" s="66"/>
      <c r="M6" s="66"/>
      <c r="N6" s="66"/>
      <c r="O6" s="66"/>
      <c r="P6" s="67"/>
      <c r="Q6" s="67"/>
      <c r="R6" s="67"/>
      <c r="S6" s="67"/>
      <c r="T6" s="67"/>
      <c r="U6" s="67"/>
      <c r="V6" s="67"/>
      <c r="W6" s="67"/>
      <c r="X6" s="67"/>
      <c r="Y6" s="67"/>
      <c r="Z6" s="67"/>
      <c r="AA6" s="67"/>
      <c r="AB6" s="67"/>
      <c r="AC6" s="67"/>
      <c r="AD6" s="67"/>
      <c r="AE6" s="67"/>
      <c r="AF6" s="67"/>
      <c r="AG6" s="67"/>
      <c r="AH6" s="67"/>
      <c r="AI6" s="67"/>
      <c r="AJ6" s="67"/>
      <c r="AK6" s="67"/>
      <c r="AL6" s="67"/>
      <c r="AM6" s="67"/>
      <c r="AN6" s="67"/>
      <c r="AO6" s="67"/>
    </row>
    <row r="7" spans="1:43" ht="15.75" customHeight="1" thickBot="1" x14ac:dyDescent="0.2">
      <c r="A7" s="68" t="s">
        <v>572</v>
      </c>
      <c r="B7" s="69"/>
      <c r="C7" s="69"/>
      <c r="D7" s="69"/>
      <c r="E7" s="69"/>
      <c r="F7" s="69"/>
      <c r="G7" s="69"/>
      <c r="H7" s="70" t="s">
        <v>573</v>
      </c>
      <c r="J7" s="69"/>
      <c r="K7" s="69"/>
      <c r="L7" s="69"/>
      <c r="M7" s="69"/>
      <c r="N7" s="69"/>
      <c r="O7" s="69"/>
      <c r="P7" s="71"/>
      <c r="Q7" s="71"/>
      <c r="R7" s="71"/>
      <c r="S7" s="71"/>
      <c r="T7" s="71"/>
      <c r="U7" s="71"/>
      <c r="V7" s="71"/>
      <c r="W7" s="71"/>
      <c r="X7" s="71"/>
      <c r="Y7" s="71"/>
      <c r="Z7" s="71"/>
      <c r="AA7" s="71"/>
      <c r="AB7" s="71"/>
      <c r="AC7" s="71"/>
      <c r="AD7" s="71"/>
      <c r="AE7" s="71"/>
      <c r="AF7" s="71"/>
      <c r="AG7" s="71"/>
      <c r="AH7" s="71"/>
      <c r="AI7" s="71"/>
      <c r="AJ7" s="71"/>
      <c r="AK7" s="71"/>
      <c r="AL7" s="71"/>
      <c r="AM7" s="71"/>
    </row>
    <row r="8" spans="1:43" ht="15" customHeight="1" x14ac:dyDescent="0.15">
      <c r="A8" s="72"/>
      <c r="B8" s="1229" t="s">
        <v>574</v>
      </c>
      <c r="C8" s="1227"/>
      <c r="D8" s="1227"/>
      <c r="E8" s="1228"/>
      <c r="F8" s="1256" t="s">
        <v>575</v>
      </c>
      <c r="G8" s="1257"/>
      <c r="H8" s="1260" t="s">
        <v>576</v>
      </c>
      <c r="I8" s="1261"/>
      <c r="J8" s="1262"/>
      <c r="K8" s="1226" t="s">
        <v>30</v>
      </c>
      <c r="L8" s="1227"/>
      <c r="M8" s="1228"/>
      <c r="N8" s="1266" t="s">
        <v>577</v>
      </c>
      <c r="O8" s="1267"/>
      <c r="P8" s="1267"/>
      <c r="Q8" s="1267"/>
      <c r="R8" s="1267"/>
      <c r="S8" s="1267"/>
      <c r="T8" s="1267"/>
      <c r="U8" s="1267"/>
      <c r="V8" s="1267"/>
      <c r="W8" s="1267"/>
      <c r="X8" s="1267"/>
      <c r="Y8" s="1267"/>
      <c r="Z8" s="1267"/>
      <c r="AA8" s="1267"/>
      <c r="AB8" s="1267"/>
      <c r="AC8" s="1267"/>
      <c r="AD8" s="1267"/>
      <c r="AE8" s="1267"/>
      <c r="AF8" s="1267"/>
      <c r="AG8" s="1267"/>
      <c r="AH8" s="1267"/>
      <c r="AI8" s="1267"/>
      <c r="AJ8" s="1267"/>
      <c r="AK8" s="1267"/>
      <c r="AL8" s="1267"/>
      <c r="AM8" s="1268"/>
      <c r="AN8" s="1269" t="s">
        <v>578</v>
      </c>
      <c r="AO8" s="1270"/>
    </row>
    <row r="9" spans="1:43" ht="15" customHeight="1" thickBot="1" x14ac:dyDescent="0.2">
      <c r="A9" s="73"/>
      <c r="B9" s="1273" t="s">
        <v>579</v>
      </c>
      <c r="C9" s="1274"/>
      <c r="D9" s="1274"/>
      <c r="E9" s="1275"/>
      <c r="F9" s="1258"/>
      <c r="G9" s="1259"/>
      <c r="H9" s="1263"/>
      <c r="I9" s="1264"/>
      <c r="J9" s="1265"/>
      <c r="K9" s="1276" t="s">
        <v>580</v>
      </c>
      <c r="L9" s="1274"/>
      <c r="M9" s="1275"/>
      <c r="N9" s="1277" t="s">
        <v>580</v>
      </c>
      <c r="O9" s="1278"/>
      <c r="P9" s="1278"/>
      <c r="Q9" s="1279"/>
      <c r="R9" s="1280" t="s">
        <v>581</v>
      </c>
      <c r="S9" s="1281"/>
      <c r="T9" s="1281"/>
      <c r="U9" s="1281"/>
      <c r="V9" s="1281"/>
      <c r="W9" s="1281"/>
      <c r="X9" s="1281"/>
      <c r="Y9" s="1281"/>
      <c r="Z9" s="1281"/>
      <c r="AA9" s="1281"/>
      <c r="AB9" s="1281"/>
      <c r="AC9" s="1281"/>
      <c r="AD9" s="1281"/>
      <c r="AE9" s="1281"/>
      <c r="AF9" s="1281"/>
      <c r="AG9" s="1281"/>
      <c r="AH9" s="1281"/>
      <c r="AI9" s="1282"/>
      <c r="AJ9" s="1280" t="s">
        <v>582</v>
      </c>
      <c r="AK9" s="1281"/>
      <c r="AL9" s="1281"/>
      <c r="AM9" s="1282"/>
      <c r="AN9" s="1271"/>
      <c r="AO9" s="1272"/>
    </row>
    <row r="10" spans="1:43" ht="15" customHeight="1" x14ac:dyDescent="0.15">
      <c r="A10" s="1205" t="s">
        <v>583</v>
      </c>
      <c r="B10" s="1221" t="s">
        <v>584</v>
      </c>
      <c r="C10" s="1222"/>
      <c r="D10" s="1222"/>
      <c r="E10" s="1223"/>
      <c r="F10" s="1224" t="s">
        <v>585</v>
      </c>
      <c r="G10" s="1225"/>
      <c r="H10" s="228"/>
      <c r="J10" s="74"/>
      <c r="K10" s="1226" t="s">
        <v>586</v>
      </c>
      <c r="L10" s="1227"/>
      <c r="M10" s="1228"/>
      <c r="N10" s="1229" t="s">
        <v>1071</v>
      </c>
      <c r="O10" s="1227"/>
      <c r="P10" s="1227"/>
      <c r="Q10" s="1228"/>
      <c r="R10" s="78" t="s">
        <v>587</v>
      </c>
      <c r="S10" s="160" t="s">
        <v>1072</v>
      </c>
      <c r="T10" s="75"/>
      <c r="U10" s="76"/>
      <c r="V10" s="75"/>
      <c r="W10" s="75"/>
      <c r="X10" s="75"/>
      <c r="Y10" s="75"/>
      <c r="Z10" s="75"/>
      <c r="AA10" s="75"/>
      <c r="AB10" s="75"/>
      <c r="AC10" s="75"/>
      <c r="AD10" s="75"/>
      <c r="AE10" s="75"/>
      <c r="AF10" s="75"/>
      <c r="AG10" s="75"/>
      <c r="AH10" s="75"/>
      <c r="AI10" s="77"/>
      <c r="AJ10" s="78" t="s">
        <v>587</v>
      </c>
      <c r="AK10" s="176" t="s">
        <v>588</v>
      </c>
      <c r="AL10" s="176"/>
      <c r="AM10" s="176"/>
      <c r="AN10" s="79"/>
      <c r="AO10" s="80"/>
    </row>
    <row r="11" spans="1:43" ht="15" customHeight="1" x14ac:dyDescent="0.15">
      <c r="A11" s="1206"/>
      <c r="B11" s="1218" t="s">
        <v>589</v>
      </c>
      <c r="C11" s="1219"/>
      <c r="D11" s="1219"/>
      <c r="E11" s="1220"/>
      <c r="F11" s="1207"/>
      <c r="G11" s="1208"/>
      <c r="H11" s="78" t="s">
        <v>587</v>
      </c>
      <c r="I11" s="1216" t="s">
        <v>590</v>
      </c>
      <c r="J11" s="1217"/>
      <c r="K11" s="1232" t="s">
        <v>1073</v>
      </c>
      <c r="L11" s="1211"/>
      <c r="M11" s="1212"/>
      <c r="N11" s="1213" t="s">
        <v>1074</v>
      </c>
      <c r="O11" s="1214"/>
      <c r="P11" s="1214"/>
      <c r="Q11" s="1215"/>
      <c r="R11" s="78" t="s">
        <v>587</v>
      </c>
      <c r="S11" s="176" t="s">
        <v>1075</v>
      </c>
      <c r="W11" s="397"/>
      <c r="X11" s="176"/>
      <c r="Y11" s="176"/>
      <c r="Z11" s="176"/>
      <c r="AA11" s="176"/>
      <c r="AB11" s="176"/>
      <c r="AC11" s="176"/>
      <c r="AD11" s="176"/>
      <c r="AE11" s="176"/>
      <c r="AF11" s="176"/>
      <c r="AG11" s="176"/>
      <c r="AH11" s="176"/>
      <c r="AI11" s="178"/>
      <c r="AJ11" s="78" t="s">
        <v>587</v>
      </c>
      <c r="AK11" s="176" t="s">
        <v>591</v>
      </c>
      <c r="AL11" s="176"/>
      <c r="AM11" s="176"/>
      <c r="AN11" s="1233" t="s">
        <v>1076</v>
      </c>
      <c r="AO11" s="1234"/>
      <c r="AQ11" s="64" t="str">
        <f>IF(F11="評価対象外","0",IF(F11="","",F11))</f>
        <v/>
      </c>
    </row>
    <row r="12" spans="1:43" ht="15" customHeight="1" x14ac:dyDescent="0.15">
      <c r="A12" s="1206"/>
      <c r="B12" s="1210" t="s">
        <v>592</v>
      </c>
      <c r="C12" s="1211"/>
      <c r="D12" s="1211"/>
      <c r="E12" s="1212"/>
      <c r="F12" s="1207"/>
      <c r="G12" s="1208"/>
      <c r="H12" s="78" t="s">
        <v>587</v>
      </c>
      <c r="I12" s="1216" t="s">
        <v>593</v>
      </c>
      <c r="J12" s="1217"/>
      <c r="K12" s="1235" t="s">
        <v>1077</v>
      </c>
      <c r="L12" s="1236"/>
      <c r="M12" s="1237"/>
      <c r="N12" s="547"/>
      <c r="O12" s="548"/>
      <c r="P12" s="548"/>
      <c r="Q12" s="549"/>
      <c r="R12" s="206" t="s">
        <v>587</v>
      </c>
      <c r="S12" s="127" t="s">
        <v>301</v>
      </c>
      <c r="T12" s="127"/>
      <c r="U12" s="127"/>
      <c r="V12" s="212" t="s">
        <v>623</v>
      </c>
      <c r="W12" s="1202"/>
      <c r="X12" s="1202"/>
      <c r="Y12" s="1202"/>
      <c r="Z12" s="1202"/>
      <c r="AA12" s="1202"/>
      <c r="AB12" s="1202"/>
      <c r="AC12" s="1202"/>
      <c r="AD12" s="1202"/>
      <c r="AE12" s="1202"/>
      <c r="AF12" s="1202"/>
      <c r="AG12" s="1202"/>
      <c r="AH12" s="1202"/>
      <c r="AI12" s="95" t="s">
        <v>624</v>
      </c>
      <c r="AJ12" s="78" t="s">
        <v>587</v>
      </c>
      <c r="AK12" s="176" t="s">
        <v>594</v>
      </c>
      <c r="AL12" s="176"/>
      <c r="AM12" s="176"/>
      <c r="AN12" s="1233"/>
      <c r="AO12" s="1234"/>
    </row>
    <row r="13" spans="1:43" ht="15" customHeight="1" x14ac:dyDescent="0.15">
      <c r="A13" s="1206"/>
      <c r="B13" s="85"/>
      <c r="C13" s="70"/>
      <c r="D13" s="176"/>
      <c r="E13" s="176"/>
      <c r="F13" s="86"/>
      <c r="G13" s="538"/>
      <c r="H13" s="78" t="s">
        <v>587</v>
      </c>
      <c r="I13" s="1216" t="s">
        <v>595</v>
      </c>
      <c r="J13" s="1217"/>
      <c r="K13" s="87"/>
      <c r="L13" s="88"/>
      <c r="M13" s="89"/>
      <c r="N13" s="1213" t="s">
        <v>632</v>
      </c>
      <c r="O13" s="1214"/>
      <c r="P13" s="1214"/>
      <c r="Q13" s="1215"/>
      <c r="R13" s="78" t="s">
        <v>587</v>
      </c>
      <c r="S13" s="176" t="s">
        <v>1078</v>
      </c>
      <c r="T13" s="176"/>
      <c r="U13" s="176"/>
      <c r="V13" s="176"/>
      <c r="W13" s="397"/>
      <c r="X13" s="176"/>
      <c r="Y13" s="176"/>
      <c r="Z13" s="176"/>
      <c r="AA13" s="176"/>
      <c r="AB13" s="176"/>
      <c r="AC13" s="176"/>
      <c r="AD13" s="176"/>
      <c r="AE13" s="176"/>
      <c r="AF13" s="176"/>
      <c r="AG13" s="176"/>
      <c r="AH13" s="176"/>
      <c r="AI13" s="178"/>
      <c r="AJ13" s="78" t="s">
        <v>587</v>
      </c>
      <c r="AK13" s="1230"/>
      <c r="AL13" s="1230"/>
      <c r="AM13" s="1231"/>
      <c r="AN13" s="1283" t="s">
        <v>587</v>
      </c>
      <c r="AO13" s="1284"/>
    </row>
    <row r="14" spans="1:43" ht="15" customHeight="1" x14ac:dyDescent="0.15">
      <c r="A14" s="1206"/>
      <c r="B14" s="1285" t="s">
        <v>596</v>
      </c>
      <c r="C14" s="1286"/>
      <c r="D14" s="1286"/>
      <c r="E14" s="1287"/>
      <c r="F14" s="1288" t="s">
        <v>585</v>
      </c>
      <c r="G14" s="1289"/>
      <c r="H14" s="78" t="s">
        <v>587</v>
      </c>
      <c r="I14" s="1216" t="s">
        <v>597</v>
      </c>
      <c r="J14" s="1217"/>
      <c r="K14" s="87"/>
      <c r="L14" s="88"/>
      <c r="M14" s="89"/>
      <c r="N14" s="531"/>
      <c r="O14" s="523"/>
      <c r="P14" s="523"/>
      <c r="Q14" s="524"/>
      <c r="R14" s="78" t="s">
        <v>587</v>
      </c>
      <c r="S14" s="176" t="s">
        <v>1079</v>
      </c>
      <c r="T14" s="176"/>
      <c r="U14" s="176"/>
      <c r="V14" s="176"/>
      <c r="W14" s="397"/>
      <c r="X14" s="176"/>
      <c r="Y14" s="176"/>
      <c r="Z14" s="176"/>
      <c r="AA14" s="176"/>
      <c r="AB14" s="176"/>
      <c r="AC14" s="176"/>
      <c r="AD14" s="176"/>
      <c r="AE14" s="176"/>
      <c r="AF14" s="176"/>
      <c r="AG14" s="501"/>
      <c r="AH14" s="501"/>
      <c r="AI14" s="178"/>
      <c r="AJ14" s="78" t="s">
        <v>587</v>
      </c>
      <c r="AK14" s="1230"/>
      <c r="AL14" s="1230"/>
      <c r="AM14" s="1231"/>
      <c r="AN14" s="90"/>
      <c r="AO14" s="91"/>
    </row>
    <row r="15" spans="1:43" ht="15" customHeight="1" x14ac:dyDescent="0.15">
      <c r="A15" s="1206"/>
      <c r="B15" s="1218" t="s">
        <v>589</v>
      </c>
      <c r="C15" s="1219"/>
      <c r="D15" s="1219"/>
      <c r="E15" s="1220"/>
      <c r="F15" s="1207"/>
      <c r="G15" s="1208"/>
      <c r="K15" s="87"/>
      <c r="L15" s="88"/>
      <c r="M15" s="89"/>
      <c r="N15" s="93"/>
      <c r="O15" s="83"/>
      <c r="P15" s="83"/>
      <c r="Q15" s="84"/>
      <c r="R15" s="78" t="s">
        <v>587</v>
      </c>
      <c r="S15" s="176" t="s">
        <v>1080</v>
      </c>
      <c r="V15" s="501" t="s">
        <v>623</v>
      </c>
      <c r="W15" s="1209"/>
      <c r="X15" s="1209"/>
      <c r="Y15" s="1209"/>
      <c r="Z15" s="1209"/>
      <c r="AA15" s="1209"/>
      <c r="AB15" s="1209"/>
      <c r="AC15" s="1209"/>
      <c r="AD15" s="1209"/>
      <c r="AE15" s="1209"/>
      <c r="AF15" s="1209"/>
      <c r="AG15" s="1209"/>
      <c r="AH15" s="1209"/>
      <c r="AI15" s="502" t="s">
        <v>624</v>
      </c>
      <c r="AN15" s="90"/>
      <c r="AO15" s="91"/>
      <c r="AQ15" s="64" t="str">
        <f>IF(F15="評価対象外","0",IF(F15="","",F15))</f>
        <v/>
      </c>
    </row>
    <row r="16" spans="1:43" ht="15" customHeight="1" x14ac:dyDescent="0.15">
      <c r="A16" s="1206"/>
      <c r="B16" s="1210" t="s">
        <v>598</v>
      </c>
      <c r="C16" s="1211"/>
      <c r="D16" s="1211"/>
      <c r="E16" s="1212"/>
      <c r="F16" s="1207"/>
      <c r="G16" s="1208"/>
      <c r="K16" s="87"/>
      <c r="L16" s="88"/>
      <c r="M16" s="89"/>
      <c r="N16" s="547"/>
      <c r="O16" s="548"/>
      <c r="P16" s="548"/>
      <c r="Q16" s="549"/>
      <c r="R16" s="206" t="s">
        <v>587</v>
      </c>
      <c r="S16" s="127" t="s">
        <v>301</v>
      </c>
      <c r="T16" s="127"/>
      <c r="U16" s="127"/>
      <c r="V16" s="212" t="s">
        <v>623</v>
      </c>
      <c r="W16" s="1202"/>
      <c r="X16" s="1202"/>
      <c r="Y16" s="1202"/>
      <c r="Z16" s="1202"/>
      <c r="AA16" s="1202"/>
      <c r="AB16" s="1202"/>
      <c r="AC16" s="1202"/>
      <c r="AD16" s="1202"/>
      <c r="AE16" s="1202"/>
      <c r="AF16" s="1202"/>
      <c r="AG16" s="1202"/>
      <c r="AH16" s="1202"/>
      <c r="AI16" s="95" t="s">
        <v>624</v>
      </c>
      <c r="AN16" s="90"/>
      <c r="AO16" s="91"/>
    </row>
    <row r="17" spans="1:43" ht="15" customHeight="1" x14ac:dyDescent="0.15">
      <c r="A17" s="1206"/>
      <c r="B17" s="177"/>
      <c r="C17" s="70"/>
      <c r="D17" s="176"/>
      <c r="E17" s="176"/>
      <c r="F17" s="177"/>
      <c r="G17" s="502"/>
      <c r="K17" s="87"/>
      <c r="L17" s="88"/>
      <c r="M17" s="89"/>
      <c r="N17" s="1213" t="s">
        <v>1081</v>
      </c>
      <c r="O17" s="1214"/>
      <c r="P17" s="1214"/>
      <c r="Q17" s="1215"/>
      <c r="R17" s="78" t="s">
        <v>587</v>
      </c>
      <c r="S17" s="176" t="s">
        <v>1079</v>
      </c>
      <c r="T17" s="176"/>
      <c r="U17" s="176"/>
      <c r="V17" s="176"/>
      <c r="W17" s="397"/>
      <c r="X17" s="176"/>
      <c r="Y17" s="176"/>
      <c r="Z17" s="176"/>
      <c r="AA17" s="176"/>
      <c r="AB17" s="176"/>
      <c r="AC17" s="176"/>
      <c r="AD17" s="176"/>
      <c r="AE17" s="176"/>
      <c r="AF17" s="176"/>
      <c r="AG17" s="501"/>
      <c r="AH17" s="501"/>
      <c r="AI17" s="178"/>
      <c r="AN17" s="90"/>
      <c r="AO17" s="91"/>
    </row>
    <row r="18" spans="1:43" ht="15" customHeight="1" x14ac:dyDescent="0.15">
      <c r="A18" s="1206"/>
      <c r="B18" s="78" t="s">
        <v>587</v>
      </c>
      <c r="C18" s="70" t="s">
        <v>599</v>
      </c>
      <c r="D18" s="176"/>
      <c r="E18" s="176"/>
      <c r="F18" s="94"/>
      <c r="G18" s="95"/>
      <c r="K18" s="87"/>
      <c r="L18" s="537"/>
      <c r="M18" s="538"/>
      <c r="N18" s="531"/>
      <c r="O18" s="523"/>
      <c r="P18" s="523"/>
      <c r="Q18" s="523"/>
      <c r="R18" s="78" t="s">
        <v>587</v>
      </c>
      <c r="S18" s="176" t="s">
        <v>1080</v>
      </c>
      <c r="V18" s="501" t="s">
        <v>623</v>
      </c>
      <c r="W18" s="1301"/>
      <c r="X18" s="1301"/>
      <c r="Y18" s="1301"/>
      <c r="Z18" s="1301"/>
      <c r="AA18" s="1301"/>
      <c r="AB18" s="1301"/>
      <c r="AC18" s="1301"/>
      <c r="AD18" s="1301"/>
      <c r="AE18" s="1301"/>
      <c r="AF18" s="1301"/>
      <c r="AG18" s="1301"/>
      <c r="AH18" s="1301"/>
      <c r="AI18" s="502" t="s">
        <v>624</v>
      </c>
      <c r="AN18" s="90"/>
      <c r="AO18" s="91"/>
    </row>
    <row r="19" spans="1:43" ht="15" customHeight="1" x14ac:dyDescent="0.15">
      <c r="A19" s="1206"/>
      <c r="B19" s="1285" t="s">
        <v>600</v>
      </c>
      <c r="C19" s="1286"/>
      <c r="D19" s="1286"/>
      <c r="E19" s="1287"/>
      <c r="F19" s="1302"/>
      <c r="G19" s="1303"/>
      <c r="K19" s="87"/>
      <c r="L19" s="176"/>
      <c r="M19" s="178"/>
      <c r="N19" s="177"/>
      <c r="O19" s="176"/>
      <c r="P19" s="176"/>
      <c r="Q19" s="176"/>
      <c r="R19" s="78" t="s">
        <v>587</v>
      </c>
      <c r="S19" s="176" t="s">
        <v>301</v>
      </c>
      <c r="T19" s="176"/>
      <c r="U19" s="176"/>
      <c r="V19" s="501" t="s">
        <v>623</v>
      </c>
      <c r="W19" s="1301"/>
      <c r="X19" s="1301"/>
      <c r="Y19" s="1301"/>
      <c r="Z19" s="1301"/>
      <c r="AA19" s="1301"/>
      <c r="AB19" s="1301"/>
      <c r="AC19" s="1301"/>
      <c r="AD19" s="1301"/>
      <c r="AE19" s="1301"/>
      <c r="AF19" s="1301"/>
      <c r="AG19" s="1301"/>
      <c r="AH19" s="1301"/>
      <c r="AI19" s="502" t="s">
        <v>624</v>
      </c>
      <c r="AN19" s="90"/>
      <c r="AO19" s="91"/>
    </row>
    <row r="20" spans="1:43" ht="15" customHeight="1" x14ac:dyDescent="0.15">
      <c r="A20" s="1206"/>
      <c r="B20" s="1218" t="s">
        <v>301</v>
      </c>
      <c r="C20" s="1219"/>
      <c r="D20" s="1219"/>
      <c r="E20" s="1220"/>
      <c r="F20" s="1207"/>
      <c r="G20" s="1208"/>
      <c r="H20" s="97"/>
      <c r="J20" s="98"/>
      <c r="K20" s="176"/>
      <c r="L20" s="176"/>
      <c r="M20" s="178"/>
      <c r="N20" s="177"/>
      <c r="O20" s="176"/>
      <c r="P20" s="176"/>
      <c r="Q20" s="178"/>
      <c r="W20" s="144"/>
      <c r="X20" s="144"/>
      <c r="Y20" s="144"/>
      <c r="Z20" s="144"/>
      <c r="AA20" s="144"/>
      <c r="AB20" s="144"/>
      <c r="AC20" s="144"/>
      <c r="AD20" s="144"/>
      <c r="AE20" s="144"/>
      <c r="AF20" s="144"/>
      <c r="AG20" s="144"/>
      <c r="AH20" s="144"/>
      <c r="AI20" s="1990"/>
      <c r="AN20" s="90"/>
      <c r="AO20" s="91"/>
    </row>
    <row r="21" spans="1:43" ht="15" customHeight="1" x14ac:dyDescent="0.15">
      <c r="A21" s="1206"/>
      <c r="B21" s="177"/>
      <c r="C21" s="176"/>
      <c r="D21" s="176"/>
      <c r="E21" s="176"/>
      <c r="F21" s="110"/>
      <c r="G21" s="111"/>
      <c r="H21" s="97"/>
      <c r="J21" s="98"/>
      <c r="K21" s="176"/>
      <c r="L21" s="176"/>
      <c r="M21" s="178"/>
      <c r="N21" s="1304" t="s">
        <v>601</v>
      </c>
      <c r="O21" s="1296"/>
      <c r="P21" s="1296"/>
      <c r="Q21" s="1297"/>
      <c r="R21" s="99" t="s">
        <v>587</v>
      </c>
      <c r="S21" s="100" t="s">
        <v>602</v>
      </c>
      <c r="T21" s="495"/>
      <c r="U21" s="100"/>
      <c r="V21" s="497"/>
      <c r="W21" s="495"/>
      <c r="X21" s="495"/>
      <c r="Y21" s="497"/>
      <c r="Z21" s="495"/>
      <c r="AA21" s="495"/>
      <c r="AB21" s="497"/>
      <c r="AC21" s="101"/>
      <c r="AD21" s="101"/>
      <c r="AE21" s="101"/>
      <c r="AF21" s="101"/>
      <c r="AG21" s="101"/>
      <c r="AH21" s="101"/>
      <c r="AI21" s="498"/>
      <c r="AN21" s="90"/>
      <c r="AO21" s="91"/>
    </row>
    <row r="22" spans="1:43" ht="15" customHeight="1" x14ac:dyDescent="0.15">
      <c r="A22" s="1206"/>
      <c r="B22" s="85"/>
      <c r="C22" s="550"/>
      <c r="D22" s="550"/>
      <c r="E22" s="550"/>
      <c r="F22" s="242"/>
      <c r="G22" s="128"/>
      <c r="H22" s="97"/>
      <c r="J22" s="98"/>
      <c r="K22" s="176"/>
      <c r="L22" s="176"/>
      <c r="M22" s="178"/>
      <c r="N22" s="102"/>
      <c r="O22" s="103"/>
      <c r="P22" s="103"/>
      <c r="Q22" s="103"/>
      <c r="R22" s="104" t="s">
        <v>587</v>
      </c>
      <c r="S22" s="105" t="s">
        <v>603</v>
      </c>
      <c r="T22" s="106"/>
      <c r="U22" s="105"/>
      <c r="V22" s="107"/>
      <c r="W22" s="106"/>
      <c r="X22" s="106"/>
      <c r="Y22" s="107"/>
      <c r="Z22" s="106"/>
      <c r="AA22" s="106"/>
      <c r="AB22" s="107"/>
      <c r="AC22" s="108"/>
      <c r="AD22" s="108"/>
      <c r="AE22" s="108"/>
      <c r="AF22" s="108"/>
      <c r="AG22" s="108"/>
      <c r="AH22" s="108"/>
      <c r="AI22" s="109"/>
      <c r="AN22" s="90"/>
      <c r="AO22" s="91"/>
    </row>
    <row r="23" spans="1:43" ht="15" customHeight="1" x14ac:dyDescent="0.15">
      <c r="A23" s="1206"/>
      <c r="B23" s="1285" t="s">
        <v>605</v>
      </c>
      <c r="C23" s="1286"/>
      <c r="D23" s="1286"/>
      <c r="E23" s="1287"/>
      <c r="F23" s="1288" t="s">
        <v>585</v>
      </c>
      <c r="G23" s="1289"/>
      <c r="J23" s="92"/>
      <c r="K23" s="176"/>
      <c r="L23" s="176"/>
      <c r="M23" s="178"/>
      <c r="N23" s="1290" t="s">
        <v>604</v>
      </c>
      <c r="O23" s="1291"/>
      <c r="P23" s="1291"/>
      <c r="Q23" s="1292"/>
      <c r="R23" s="112" t="s">
        <v>587</v>
      </c>
      <c r="S23" s="113" t="s">
        <v>1463</v>
      </c>
      <c r="T23" s="114"/>
      <c r="U23" s="114"/>
      <c r="V23" s="114"/>
      <c r="W23" s="114"/>
      <c r="X23" s="114"/>
      <c r="Y23" s="114"/>
      <c r="Z23" s="114"/>
      <c r="AA23" s="114"/>
      <c r="AB23" s="114"/>
      <c r="AC23" s="114"/>
      <c r="AD23" s="114"/>
      <c r="AE23" s="114"/>
      <c r="AF23" s="114"/>
      <c r="AG23" s="114"/>
      <c r="AH23" s="114"/>
      <c r="AI23" s="115"/>
      <c r="AJ23" s="234"/>
      <c r="AK23" s="127"/>
      <c r="AL23" s="127"/>
      <c r="AM23" s="127"/>
      <c r="AN23" s="288"/>
      <c r="AO23" s="289"/>
    </row>
    <row r="24" spans="1:43" ht="15" customHeight="1" x14ac:dyDescent="0.15">
      <c r="A24" s="1206"/>
      <c r="B24" s="1218" t="s">
        <v>611</v>
      </c>
      <c r="C24" s="1219"/>
      <c r="D24" s="1219"/>
      <c r="E24" s="1220"/>
      <c r="F24" s="1293"/>
      <c r="G24" s="1294"/>
      <c r="H24" s="97"/>
      <c r="J24" s="119"/>
      <c r="K24" s="1295" t="s">
        <v>606</v>
      </c>
      <c r="L24" s="1296"/>
      <c r="M24" s="1297"/>
      <c r="N24" s="1298" t="s">
        <v>607</v>
      </c>
      <c r="O24" s="1299"/>
      <c r="P24" s="1299"/>
      <c r="Q24" s="1300"/>
      <c r="R24" s="99" t="s">
        <v>587</v>
      </c>
      <c r="S24" s="116" t="s">
        <v>608</v>
      </c>
      <c r="T24" s="116"/>
      <c r="U24" s="116"/>
      <c r="V24" s="116"/>
      <c r="W24" s="116"/>
      <c r="X24" s="117"/>
      <c r="Y24" s="117"/>
      <c r="Z24" s="117"/>
      <c r="AA24" s="117"/>
      <c r="AB24" s="116" t="s">
        <v>609</v>
      </c>
      <c r="AC24" s="1307"/>
      <c r="AD24" s="1307"/>
      <c r="AE24" s="116" t="s">
        <v>610</v>
      </c>
      <c r="AF24" s="116"/>
      <c r="AG24" s="117"/>
      <c r="AH24" s="117"/>
      <c r="AI24" s="118"/>
      <c r="AJ24" s="78" t="s">
        <v>587</v>
      </c>
      <c r="AK24" s="176" t="s">
        <v>588</v>
      </c>
      <c r="AL24" s="176"/>
      <c r="AM24" s="176"/>
      <c r="AN24" s="146"/>
      <c r="AO24" s="147"/>
    </row>
    <row r="25" spans="1:43" ht="15" customHeight="1" x14ac:dyDescent="0.15">
      <c r="A25" s="1206"/>
      <c r="B25" s="78" t="s">
        <v>587</v>
      </c>
      <c r="C25" s="126" t="s">
        <v>599</v>
      </c>
      <c r="D25" s="127"/>
      <c r="E25" s="128"/>
      <c r="F25" s="85"/>
      <c r="G25" s="502"/>
      <c r="H25" s="97"/>
      <c r="J25" s="119"/>
      <c r="K25" s="1308" t="s">
        <v>612</v>
      </c>
      <c r="L25" s="1309"/>
      <c r="M25" s="1310"/>
      <c r="N25" s="1311" t="s">
        <v>613</v>
      </c>
      <c r="O25" s="1309"/>
      <c r="P25" s="1309"/>
      <c r="Q25" s="1310"/>
      <c r="R25" s="120" t="s">
        <v>587</v>
      </c>
      <c r="S25" s="75" t="s">
        <v>614</v>
      </c>
      <c r="T25" s="75"/>
      <c r="U25" s="121"/>
      <c r="V25" s="121"/>
      <c r="W25" s="121"/>
      <c r="X25" s="121"/>
      <c r="Y25" s="121"/>
      <c r="Z25" s="122"/>
      <c r="AA25" s="123"/>
      <c r="AB25" s="122" t="s">
        <v>609</v>
      </c>
      <c r="AC25" s="1312"/>
      <c r="AD25" s="1312"/>
      <c r="AE25" s="122" t="s">
        <v>610</v>
      </c>
      <c r="AF25" s="122"/>
      <c r="AG25" s="124"/>
      <c r="AH25" s="124"/>
      <c r="AI25" s="125"/>
      <c r="AJ25" s="78" t="s">
        <v>587</v>
      </c>
      <c r="AK25" s="176" t="s">
        <v>615</v>
      </c>
      <c r="AL25" s="176"/>
      <c r="AM25" s="176"/>
      <c r="AN25" s="1233" t="s">
        <v>1076</v>
      </c>
      <c r="AO25" s="1234"/>
    </row>
    <row r="26" spans="1:43" ht="15" customHeight="1" x14ac:dyDescent="0.15">
      <c r="A26" s="1206"/>
      <c r="B26" s="1285" t="s">
        <v>620</v>
      </c>
      <c r="C26" s="1286"/>
      <c r="D26" s="1286"/>
      <c r="E26" s="1287"/>
      <c r="F26" s="1288" t="s">
        <v>585</v>
      </c>
      <c r="G26" s="1289"/>
      <c r="H26" s="97"/>
      <c r="J26" s="119"/>
      <c r="K26" s="176"/>
      <c r="L26" s="176"/>
      <c r="M26" s="178"/>
      <c r="O26" s="176"/>
      <c r="P26" s="176"/>
      <c r="Q26" s="178"/>
      <c r="R26" s="129" t="s">
        <v>587</v>
      </c>
      <c r="S26" s="130" t="s">
        <v>617</v>
      </c>
      <c r="T26" s="131"/>
      <c r="U26" s="131"/>
      <c r="V26" s="131"/>
      <c r="W26" s="131"/>
      <c r="X26" s="131"/>
      <c r="Y26" s="131"/>
      <c r="Z26" s="131"/>
      <c r="AA26" s="131"/>
      <c r="AB26" s="116" t="s">
        <v>609</v>
      </c>
      <c r="AC26" s="1313"/>
      <c r="AD26" s="1313"/>
      <c r="AE26" s="116" t="s">
        <v>618</v>
      </c>
      <c r="AF26" s="116"/>
      <c r="AG26" s="131"/>
      <c r="AH26" s="131"/>
      <c r="AI26" s="132"/>
      <c r="AJ26" s="78" t="s">
        <v>587</v>
      </c>
      <c r="AK26" s="176" t="s">
        <v>619</v>
      </c>
      <c r="AL26" s="525"/>
      <c r="AM26" s="526"/>
      <c r="AN26" s="1233"/>
      <c r="AO26" s="1234"/>
    </row>
    <row r="27" spans="1:43" ht="15" customHeight="1" x14ac:dyDescent="0.15">
      <c r="A27" s="1206"/>
      <c r="B27" s="1218" t="s">
        <v>622</v>
      </c>
      <c r="C27" s="1219"/>
      <c r="D27" s="1219"/>
      <c r="E27" s="1220"/>
      <c r="F27" s="1207"/>
      <c r="G27" s="1208"/>
      <c r="H27" s="97"/>
      <c r="J27" s="119"/>
      <c r="K27" s="176"/>
      <c r="L27" s="176"/>
      <c r="M27" s="178"/>
      <c r="O27" s="136"/>
      <c r="P27" s="136"/>
      <c r="Q27" s="137"/>
      <c r="R27" s="133" t="s">
        <v>587</v>
      </c>
      <c r="S27" s="130" t="s">
        <v>621</v>
      </c>
      <c r="T27" s="130"/>
      <c r="U27" s="117"/>
      <c r="V27" s="117"/>
      <c r="W27" s="117"/>
      <c r="X27" s="117"/>
      <c r="Y27" s="117"/>
      <c r="Z27" s="117"/>
      <c r="AA27" s="532"/>
      <c r="AB27" s="116" t="s">
        <v>609</v>
      </c>
      <c r="AC27" s="1327"/>
      <c r="AD27" s="1327"/>
      <c r="AE27" s="116" t="s">
        <v>618</v>
      </c>
      <c r="AF27" s="116"/>
      <c r="AG27" s="532"/>
      <c r="AH27" s="532"/>
      <c r="AI27" s="134"/>
      <c r="AJ27" s="78" t="s">
        <v>587</v>
      </c>
      <c r="AK27" s="1230"/>
      <c r="AL27" s="1305"/>
      <c r="AM27" s="1306"/>
      <c r="AN27" s="1283" t="s">
        <v>587</v>
      </c>
      <c r="AO27" s="1284"/>
      <c r="AQ27" s="64" t="str">
        <f>IF(F27="該当区域外","0",IF(F27="","",F27))</f>
        <v/>
      </c>
    </row>
    <row r="28" spans="1:43" ht="15" customHeight="1" x14ac:dyDescent="0.15">
      <c r="A28" s="1206"/>
      <c r="B28" s="177"/>
      <c r="C28" s="176"/>
      <c r="D28" s="176"/>
      <c r="E28" s="176"/>
      <c r="F28" s="1207"/>
      <c r="G28" s="1208"/>
      <c r="J28" s="92"/>
      <c r="K28" s="176"/>
      <c r="L28" s="176"/>
      <c r="M28" s="178"/>
      <c r="N28" s="1218" t="s">
        <v>616</v>
      </c>
      <c r="O28" s="1219"/>
      <c r="P28" s="1219"/>
      <c r="Q28" s="1220"/>
      <c r="R28" s="135" t="s">
        <v>1082</v>
      </c>
      <c r="S28" s="122"/>
      <c r="T28" s="122"/>
      <c r="U28" s="122"/>
      <c r="V28" s="122"/>
      <c r="W28" s="122"/>
      <c r="X28" s="122"/>
      <c r="Y28" s="122"/>
      <c r="Z28" s="122"/>
      <c r="AA28" s="122"/>
      <c r="AB28" s="122"/>
      <c r="AC28" s="122"/>
      <c r="AD28" s="122"/>
      <c r="AE28" s="122"/>
      <c r="AF28" s="122"/>
      <c r="AG28" s="122"/>
      <c r="AH28" s="122"/>
      <c r="AI28" s="125"/>
      <c r="AJ28" s="78" t="s">
        <v>587</v>
      </c>
      <c r="AK28" s="1230"/>
      <c r="AL28" s="1305"/>
      <c r="AM28" s="1306"/>
      <c r="AN28" s="90"/>
      <c r="AO28" s="91"/>
    </row>
    <row r="29" spans="1:43" ht="15" customHeight="1" x14ac:dyDescent="0.15">
      <c r="A29" s="1206"/>
      <c r="B29" s="78" t="s">
        <v>587</v>
      </c>
      <c r="C29" s="126" t="s">
        <v>599</v>
      </c>
      <c r="D29" s="127"/>
      <c r="E29" s="128"/>
      <c r="F29" s="138"/>
      <c r="G29" s="95"/>
      <c r="J29" s="92"/>
      <c r="K29" s="176"/>
      <c r="L29" s="176"/>
      <c r="M29" s="176"/>
      <c r="N29" s="177" t="s">
        <v>629</v>
      </c>
      <c r="O29" s="136"/>
      <c r="P29" s="136"/>
      <c r="Q29" s="137"/>
      <c r="R29" s="135"/>
      <c r="S29" s="88"/>
      <c r="T29" s="501" t="s">
        <v>623</v>
      </c>
      <c r="U29" s="1314"/>
      <c r="V29" s="1314"/>
      <c r="W29" s="1314"/>
      <c r="X29" s="1314"/>
      <c r="Y29" s="1314"/>
      <c r="Z29" s="1314"/>
      <c r="AA29" s="1314"/>
      <c r="AB29" s="1314"/>
      <c r="AC29" s="1314"/>
      <c r="AD29" s="1314"/>
      <c r="AE29" s="1314"/>
      <c r="AF29" s="1314"/>
      <c r="AG29" s="1314"/>
      <c r="AH29" s="1314"/>
      <c r="AI29" s="502" t="s">
        <v>624</v>
      </c>
      <c r="AJ29" s="500"/>
      <c r="AK29" s="525"/>
      <c r="AL29" s="525"/>
      <c r="AM29" s="525"/>
      <c r="AN29" s="90"/>
      <c r="AO29" s="91"/>
    </row>
    <row r="30" spans="1:43" ht="15" customHeight="1" x14ac:dyDescent="0.15">
      <c r="A30" s="1206"/>
      <c r="B30" s="1315" t="s">
        <v>625</v>
      </c>
      <c r="C30" s="1316"/>
      <c r="D30" s="1316"/>
      <c r="E30" s="1317"/>
      <c r="G30" s="142"/>
      <c r="H30" s="97"/>
      <c r="J30" s="98"/>
      <c r="N30" s="139"/>
      <c r="O30" s="136"/>
      <c r="P30" s="136"/>
      <c r="Q30" s="137"/>
      <c r="R30" s="140"/>
      <c r="S30" s="141"/>
      <c r="T30" s="131"/>
      <c r="U30" s="131"/>
      <c r="V30" s="131"/>
      <c r="W30" s="131"/>
      <c r="X30" s="131"/>
      <c r="Y30" s="131"/>
      <c r="Z30" s="131"/>
      <c r="AA30" s="131"/>
      <c r="AB30" s="131"/>
      <c r="AC30" s="131"/>
      <c r="AD30" s="131"/>
      <c r="AE30" s="131"/>
      <c r="AF30" s="131"/>
      <c r="AG30" s="131"/>
      <c r="AH30" s="131"/>
      <c r="AI30" s="132"/>
      <c r="AJ30" s="500"/>
      <c r="AK30" s="176"/>
      <c r="AL30" s="176"/>
      <c r="AM30" s="176"/>
      <c r="AN30" s="90"/>
      <c r="AO30" s="91"/>
    </row>
    <row r="31" spans="1:43" ht="15" customHeight="1" x14ac:dyDescent="0.15">
      <c r="A31" s="1206"/>
      <c r="B31" s="135" t="s">
        <v>627</v>
      </c>
      <c r="C31" s="143"/>
      <c r="D31" s="143"/>
      <c r="F31" s="1318" t="s">
        <v>628</v>
      </c>
      <c r="G31" s="1319"/>
      <c r="H31" s="97"/>
      <c r="J31" s="98"/>
      <c r="N31" s="90"/>
      <c r="R31" s="120" t="s">
        <v>587</v>
      </c>
      <c r="S31" s="176" t="s">
        <v>626</v>
      </c>
      <c r="AJ31" s="500"/>
      <c r="AK31" s="176"/>
      <c r="AL31" s="176"/>
      <c r="AM31" s="176"/>
      <c r="AN31" s="90"/>
      <c r="AO31" s="91"/>
    </row>
    <row r="32" spans="1:43" ht="15" customHeight="1" x14ac:dyDescent="0.15">
      <c r="A32" s="1206"/>
      <c r="B32" s="135" t="s">
        <v>630</v>
      </c>
      <c r="C32" s="143"/>
      <c r="D32" s="143"/>
      <c r="F32" s="1318"/>
      <c r="G32" s="1319"/>
      <c r="J32" s="92"/>
      <c r="K32" s="551"/>
      <c r="L32" s="478"/>
      <c r="M32" s="479"/>
      <c r="N32" s="552"/>
      <c r="O32" s="480"/>
      <c r="P32" s="480"/>
      <c r="Q32" s="481"/>
      <c r="R32" s="1320" t="s">
        <v>629</v>
      </c>
      <c r="S32" s="1321"/>
      <c r="T32" s="212" t="s">
        <v>623</v>
      </c>
      <c r="U32" s="1322" t="s">
        <v>33</v>
      </c>
      <c r="V32" s="1322"/>
      <c r="W32" s="1322"/>
      <c r="X32" s="1322"/>
      <c r="Y32" s="1322"/>
      <c r="Z32" s="1322"/>
      <c r="AA32" s="1322"/>
      <c r="AB32" s="1322"/>
      <c r="AC32" s="1322"/>
      <c r="AD32" s="1322"/>
      <c r="AE32" s="1322"/>
      <c r="AF32" s="1322"/>
      <c r="AG32" s="1322"/>
      <c r="AH32" s="1322"/>
      <c r="AI32" s="95" t="s">
        <v>624</v>
      </c>
      <c r="AN32" s="288"/>
      <c r="AO32" s="289"/>
    </row>
    <row r="33" spans="1:42" ht="15" customHeight="1" x14ac:dyDescent="0.15">
      <c r="A33" s="1206"/>
      <c r="B33" s="145" t="s">
        <v>631</v>
      </c>
      <c r="C33" s="143"/>
      <c r="D33" s="143"/>
      <c r="F33" s="1318"/>
      <c r="G33" s="1319"/>
      <c r="J33" s="92"/>
      <c r="K33" s="1323" t="s">
        <v>632</v>
      </c>
      <c r="L33" s="1299"/>
      <c r="M33" s="1300"/>
      <c r="N33" s="1328" t="s">
        <v>633</v>
      </c>
      <c r="O33" s="1329"/>
      <c r="P33" s="1329"/>
      <c r="Q33" s="1330"/>
      <c r="R33" s="78" t="s">
        <v>587</v>
      </c>
      <c r="S33" s="176" t="s">
        <v>634</v>
      </c>
      <c r="U33" s="88"/>
      <c r="V33" s="1299" t="s">
        <v>635</v>
      </c>
      <c r="W33" s="1299"/>
      <c r="X33" s="1299"/>
      <c r="Y33" s="537" t="s">
        <v>623</v>
      </c>
      <c r="Z33" s="1324"/>
      <c r="AA33" s="1325"/>
      <c r="AB33" s="1325"/>
      <c r="AC33" s="1325"/>
      <c r="AD33" s="1325"/>
      <c r="AE33" s="1325"/>
      <c r="AF33" s="1325"/>
      <c r="AG33" s="1325"/>
      <c r="AH33" s="1325"/>
      <c r="AI33" s="538" t="s">
        <v>624</v>
      </c>
      <c r="AJ33" s="99" t="s">
        <v>587</v>
      </c>
      <c r="AK33" s="100" t="s">
        <v>588</v>
      </c>
      <c r="AL33" s="100"/>
      <c r="AM33" s="439"/>
      <c r="AN33" s="1233" t="s">
        <v>1076</v>
      </c>
      <c r="AO33" s="1234"/>
    </row>
    <row r="34" spans="1:42" ht="15" customHeight="1" x14ac:dyDescent="0.15">
      <c r="A34" s="1206"/>
      <c r="B34" s="148" t="s">
        <v>636</v>
      </c>
      <c r="C34" s="149"/>
      <c r="D34" s="150"/>
      <c r="E34" s="150"/>
      <c r="F34" s="1318"/>
      <c r="G34" s="1319"/>
      <c r="H34" s="97"/>
      <c r="J34" s="98"/>
      <c r="K34" s="1308" t="s">
        <v>637</v>
      </c>
      <c r="L34" s="1309"/>
      <c r="M34" s="1310"/>
      <c r="N34" s="1326" t="s">
        <v>638</v>
      </c>
      <c r="O34" s="1236"/>
      <c r="P34" s="1236"/>
      <c r="Q34" s="1237"/>
      <c r="R34" s="151"/>
      <c r="S34" s="131"/>
      <c r="T34" s="131"/>
      <c r="U34" s="116"/>
      <c r="V34" s="1338" t="s">
        <v>639</v>
      </c>
      <c r="W34" s="1338"/>
      <c r="X34" s="1338"/>
      <c r="Y34" s="152" t="s">
        <v>623</v>
      </c>
      <c r="Z34" s="1339"/>
      <c r="AA34" s="1340"/>
      <c r="AB34" s="1340"/>
      <c r="AC34" s="1340"/>
      <c r="AD34" s="1340"/>
      <c r="AE34" s="1340"/>
      <c r="AF34" s="1340"/>
      <c r="AG34" s="1340"/>
      <c r="AH34" s="1340"/>
      <c r="AI34" s="153" t="s">
        <v>624</v>
      </c>
      <c r="AJ34" s="78" t="s">
        <v>587</v>
      </c>
      <c r="AK34" s="176" t="s">
        <v>591</v>
      </c>
      <c r="AL34" s="176"/>
      <c r="AM34" s="178"/>
      <c r="AN34" s="1233"/>
      <c r="AO34" s="1234"/>
    </row>
    <row r="35" spans="1:42" ht="15" customHeight="1" x14ac:dyDescent="0.15">
      <c r="A35" s="1206"/>
      <c r="B35" s="135" t="s">
        <v>640</v>
      </c>
      <c r="C35" s="143"/>
      <c r="F35" s="154"/>
      <c r="G35" s="155"/>
      <c r="H35" s="97"/>
      <c r="J35" s="98"/>
      <c r="K35" s="534"/>
      <c r="L35" s="534"/>
      <c r="M35" s="535"/>
      <c r="N35" s="1326"/>
      <c r="O35" s="1236"/>
      <c r="P35" s="1236"/>
      <c r="Q35" s="1237"/>
      <c r="R35" s="120" t="s">
        <v>587</v>
      </c>
      <c r="S35" s="176" t="s">
        <v>641</v>
      </c>
      <c r="T35" s="88"/>
      <c r="U35" s="88"/>
      <c r="V35" s="1236" t="s">
        <v>642</v>
      </c>
      <c r="W35" s="1236"/>
      <c r="X35" s="1236"/>
      <c r="Y35" s="537" t="s">
        <v>623</v>
      </c>
      <c r="Z35" s="1314"/>
      <c r="AA35" s="1341"/>
      <c r="AB35" s="1341"/>
      <c r="AC35" s="1341"/>
      <c r="AD35" s="1341"/>
      <c r="AE35" s="1341"/>
      <c r="AF35" s="1341"/>
      <c r="AG35" s="1341"/>
      <c r="AH35" s="1341"/>
      <c r="AI35" s="538" t="s">
        <v>624</v>
      </c>
      <c r="AJ35" s="78" t="s">
        <v>587</v>
      </c>
      <c r="AK35" s="1230"/>
      <c r="AL35" s="1230"/>
      <c r="AM35" s="1231"/>
      <c r="AN35" s="1283" t="s">
        <v>587</v>
      </c>
      <c r="AO35" s="1284"/>
    </row>
    <row r="36" spans="1:42" ht="15" customHeight="1" thickBot="1" x14ac:dyDescent="0.2">
      <c r="A36" s="1206"/>
      <c r="B36" s="242" t="s">
        <v>643</v>
      </c>
      <c r="C36" s="127"/>
      <c r="D36" s="550"/>
      <c r="E36" s="550"/>
      <c r="F36" s="1031"/>
      <c r="G36" s="1032"/>
      <c r="H36" s="550"/>
      <c r="I36" s="144"/>
      <c r="J36" s="1033"/>
      <c r="K36" s="144"/>
      <c r="L36" s="144"/>
      <c r="M36" s="1034"/>
      <c r="N36" s="1331"/>
      <c r="O36" s="1332"/>
      <c r="P36" s="1332"/>
      <c r="Q36" s="1333"/>
      <c r="R36" s="803"/>
      <c r="S36" s="127"/>
      <c r="T36" s="144"/>
      <c r="U36" s="144"/>
      <c r="V36" s="127" t="s">
        <v>644</v>
      </c>
      <c r="W36" s="144"/>
      <c r="X36" s="478" t="s">
        <v>609</v>
      </c>
      <c r="Y36" s="1334"/>
      <c r="Z36" s="1334"/>
      <c r="AA36" s="478" t="s">
        <v>645</v>
      </c>
      <c r="AB36" s="144"/>
      <c r="AC36" s="1335" t="s">
        <v>646</v>
      </c>
      <c r="AD36" s="1335"/>
      <c r="AE36" s="478" t="s">
        <v>609</v>
      </c>
      <c r="AF36" s="1334"/>
      <c r="AG36" s="1334"/>
      <c r="AH36" s="478" t="s">
        <v>647</v>
      </c>
      <c r="AI36" s="479"/>
      <c r="AJ36" s="206" t="s">
        <v>587</v>
      </c>
      <c r="AK36" s="1336"/>
      <c r="AL36" s="1336"/>
      <c r="AM36" s="1337"/>
      <c r="AN36" s="806"/>
      <c r="AO36" s="807"/>
    </row>
    <row r="37" spans="1:42" s="171" customFormat="1" ht="15" customHeight="1" x14ac:dyDescent="0.15">
      <c r="A37" s="1205" t="s">
        <v>648</v>
      </c>
      <c r="B37" s="159" t="s">
        <v>1083</v>
      </c>
      <c r="C37" s="160"/>
      <c r="D37" s="160"/>
      <c r="E37" s="161"/>
      <c r="F37" s="1224" t="s">
        <v>585</v>
      </c>
      <c r="G37" s="1225"/>
      <c r="H37" s="162"/>
      <c r="I37" s="163"/>
      <c r="J37" s="164"/>
      <c r="K37" s="1227" t="s">
        <v>1084</v>
      </c>
      <c r="L37" s="1227"/>
      <c r="M37" s="1228"/>
      <c r="N37" s="1229" t="s">
        <v>762</v>
      </c>
      <c r="O37" s="1227"/>
      <c r="P37" s="1227"/>
      <c r="Q37" s="1228"/>
      <c r="R37" s="1040" t="s">
        <v>587</v>
      </c>
      <c r="S37" s="1041" t="s">
        <v>1085</v>
      </c>
      <c r="T37" s="1039"/>
      <c r="U37" s="1039"/>
      <c r="V37" s="1042"/>
      <c r="W37" s="1043"/>
      <c r="X37" s="166"/>
      <c r="Y37" s="165"/>
      <c r="Z37" s="165"/>
      <c r="AA37" s="167"/>
      <c r="AB37" s="167"/>
      <c r="AC37" s="167"/>
      <c r="AD37" s="167"/>
      <c r="AE37" s="167"/>
      <c r="AF37" s="167"/>
      <c r="AG37" s="167"/>
      <c r="AH37" s="167"/>
      <c r="AI37" s="167"/>
      <c r="AJ37" s="168" t="s">
        <v>587</v>
      </c>
      <c r="AK37" s="160" t="s">
        <v>649</v>
      </c>
      <c r="AL37" s="160"/>
      <c r="AM37" s="160"/>
      <c r="AN37" s="169"/>
      <c r="AO37" s="170"/>
    </row>
    <row r="38" spans="1:42" s="171" customFormat="1" ht="15" customHeight="1" x14ac:dyDescent="0.15">
      <c r="A38" s="1206"/>
      <c r="B38" s="1218" t="s">
        <v>650</v>
      </c>
      <c r="C38" s="1219"/>
      <c r="D38" s="1219"/>
      <c r="E38" s="1220"/>
      <c r="F38" s="1293"/>
      <c r="G38" s="1294"/>
      <c r="H38" s="78" t="s">
        <v>587</v>
      </c>
      <c r="I38" s="1216" t="s">
        <v>590</v>
      </c>
      <c r="J38" s="1217"/>
      <c r="K38" s="1342" t="s">
        <v>1086</v>
      </c>
      <c r="L38" s="1219"/>
      <c r="M38" s="1220"/>
      <c r="N38" s="1218" t="s">
        <v>1087</v>
      </c>
      <c r="O38" s="1219"/>
      <c r="P38" s="1219"/>
      <c r="Q38" s="1220"/>
      <c r="R38" s="173"/>
      <c r="S38" s="81" t="s">
        <v>587</v>
      </c>
      <c r="T38" s="174" t="s">
        <v>1088</v>
      </c>
      <c r="W38" s="174"/>
      <c r="X38" s="553"/>
      <c r="Y38" s="554"/>
      <c r="Z38" s="553"/>
      <c r="AA38" s="554"/>
      <c r="AB38" s="554"/>
      <c r="AC38" s="553"/>
      <c r="AD38" s="553"/>
      <c r="AE38" s="553"/>
      <c r="AF38" s="553"/>
      <c r="AG38" s="553"/>
      <c r="AH38" s="553"/>
      <c r="AI38" s="555"/>
      <c r="AJ38" s="78" t="s">
        <v>587</v>
      </c>
      <c r="AK38" s="176" t="s">
        <v>588</v>
      </c>
      <c r="AL38" s="176"/>
      <c r="AM38" s="176"/>
      <c r="AN38" s="1233" t="s">
        <v>1076</v>
      </c>
      <c r="AO38" s="1234"/>
    </row>
    <row r="39" spans="1:42" s="171" customFormat="1" ht="15" customHeight="1" x14ac:dyDescent="0.15">
      <c r="A39" s="1206"/>
      <c r="B39" s="1218" t="s">
        <v>585</v>
      </c>
      <c r="C39" s="1219"/>
      <c r="D39" s="1219"/>
      <c r="E39" s="1220"/>
      <c r="G39" s="502"/>
      <c r="H39" s="78" t="s">
        <v>587</v>
      </c>
      <c r="I39" s="1216" t="s">
        <v>593</v>
      </c>
      <c r="J39" s="1217"/>
      <c r="N39" s="177"/>
      <c r="O39" s="176"/>
      <c r="P39" s="176"/>
      <c r="Q39" s="178"/>
      <c r="R39" s="179"/>
      <c r="S39" s="81" t="s">
        <v>587</v>
      </c>
      <c r="T39" s="174" t="s">
        <v>1089</v>
      </c>
      <c r="W39" s="174"/>
      <c r="X39" s="174"/>
      <c r="Y39" s="180"/>
      <c r="Z39" s="181"/>
      <c r="AA39" s="175"/>
      <c r="AB39" s="174"/>
      <c r="AC39" s="174"/>
      <c r="AD39" s="174"/>
      <c r="AE39" s="174"/>
      <c r="AF39" s="174"/>
      <c r="AG39" s="175"/>
      <c r="AH39" s="175"/>
      <c r="AI39" s="182"/>
      <c r="AJ39" s="78" t="s">
        <v>587</v>
      </c>
      <c r="AK39" s="183" t="s">
        <v>651</v>
      </c>
      <c r="AN39" s="1233"/>
      <c r="AO39" s="1234"/>
    </row>
    <row r="40" spans="1:42" s="171" customFormat="1" ht="15" customHeight="1" x14ac:dyDescent="0.15">
      <c r="A40" s="1206"/>
      <c r="B40" s="1210" t="s">
        <v>652</v>
      </c>
      <c r="C40" s="1211"/>
      <c r="D40" s="1211"/>
      <c r="E40" s="1212"/>
      <c r="G40" s="178"/>
      <c r="H40" s="78" t="s">
        <v>587</v>
      </c>
      <c r="I40" s="1216" t="s">
        <v>595</v>
      </c>
      <c r="J40" s="1217"/>
      <c r="K40" s="176"/>
      <c r="L40" s="176"/>
      <c r="M40" s="178"/>
      <c r="N40" s="177"/>
      <c r="O40" s="176"/>
      <c r="P40" s="176"/>
      <c r="Q40" s="178"/>
      <c r="R40" s="179"/>
      <c r="S40" s="81" t="s">
        <v>587</v>
      </c>
      <c r="T40" s="174" t="s">
        <v>1090</v>
      </c>
      <c r="W40" s="174"/>
      <c r="X40" s="174"/>
      <c r="Y40" s="180"/>
      <c r="Z40" s="181"/>
      <c r="AA40" s="175"/>
      <c r="AB40" s="174"/>
      <c r="AC40" s="174"/>
      <c r="AD40" s="174"/>
      <c r="AE40" s="174"/>
      <c r="AF40" s="174"/>
      <c r="AG40" s="175"/>
      <c r="AH40" s="175"/>
      <c r="AI40" s="182"/>
      <c r="AJ40" s="78" t="s">
        <v>587</v>
      </c>
      <c r="AK40" s="176" t="s">
        <v>653</v>
      </c>
      <c r="AL40" s="176"/>
      <c r="AM40" s="176"/>
      <c r="AN40" s="1283" t="s">
        <v>587</v>
      </c>
      <c r="AO40" s="1284"/>
    </row>
    <row r="41" spans="1:42" s="171" customFormat="1" ht="15" customHeight="1" x14ac:dyDescent="0.15">
      <c r="A41" s="1206"/>
      <c r="B41" s="185"/>
      <c r="E41" s="186"/>
      <c r="G41" s="186"/>
      <c r="H41" s="78" t="s">
        <v>587</v>
      </c>
      <c r="I41" s="1216" t="s">
        <v>597</v>
      </c>
      <c r="J41" s="1217"/>
      <c r="K41" s="403"/>
      <c r="L41" s="403"/>
      <c r="M41" s="504"/>
      <c r="N41" s="177"/>
      <c r="O41" s="403"/>
      <c r="P41" s="403"/>
      <c r="Q41" s="504"/>
      <c r="R41" s="556"/>
      <c r="S41" s="197" t="s">
        <v>587</v>
      </c>
      <c r="T41" s="557" t="s">
        <v>1091</v>
      </c>
      <c r="W41" s="557"/>
      <c r="X41" s="557"/>
      <c r="Y41" s="558"/>
      <c r="Z41" s="559"/>
      <c r="AA41" s="557"/>
      <c r="AB41" s="559"/>
      <c r="AC41" s="557"/>
      <c r="AD41" s="557"/>
      <c r="AE41" s="557"/>
      <c r="AF41" s="557"/>
      <c r="AG41" s="559"/>
      <c r="AH41" s="559"/>
      <c r="AI41" s="560"/>
      <c r="AJ41" s="78" t="s">
        <v>587</v>
      </c>
      <c r="AK41" s="183" t="s">
        <v>654</v>
      </c>
      <c r="AN41" s="185"/>
      <c r="AO41" s="187"/>
    </row>
    <row r="42" spans="1:42" s="171" customFormat="1" ht="15" customHeight="1" x14ac:dyDescent="0.15">
      <c r="A42" s="1206"/>
      <c r="B42" s="188" t="s">
        <v>1092</v>
      </c>
      <c r="C42" s="176"/>
      <c r="D42" s="176"/>
      <c r="E42" s="178"/>
      <c r="F42" s="176"/>
      <c r="G42" s="502"/>
      <c r="H42" s="500"/>
      <c r="J42" s="189"/>
      <c r="K42" s="176"/>
      <c r="L42" s="176"/>
      <c r="M42" s="178"/>
      <c r="N42" s="177"/>
      <c r="O42" s="176"/>
      <c r="P42" s="176"/>
      <c r="Q42" s="178"/>
      <c r="R42" s="133" t="s">
        <v>587</v>
      </c>
      <c r="S42" s="561" t="s">
        <v>1093</v>
      </c>
      <c r="T42" s="553"/>
      <c r="U42" s="553"/>
      <c r="V42" s="562"/>
      <c r="W42" s="563"/>
      <c r="X42" s="562"/>
      <c r="Y42" s="564"/>
      <c r="Z42" s="563"/>
      <c r="AA42" s="562"/>
      <c r="AB42" s="563"/>
      <c r="AC42" s="562"/>
      <c r="AD42" s="562"/>
      <c r="AE42" s="562"/>
      <c r="AF42" s="562"/>
      <c r="AG42" s="563"/>
      <c r="AH42" s="563"/>
      <c r="AI42" s="563"/>
      <c r="AJ42" s="78" t="s">
        <v>587</v>
      </c>
      <c r="AK42" s="1230"/>
      <c r="AL42" s="1230"/>
      <c r="AM42" s="1231"/>
      <c r="AN42" s="185"/>
      <c r="AO42" s="187"/>
    </row>
    <row r="43" spans="1:42" s="171" customFormat="1" ht="15" customHeight="1" x14ac:dyDescent="0.15">
      <c r="A43" s="1206"/>
      <c r="B43" s="503"/>
      <c r="C43" s="403"/>
      <c r="D43" s="403"/>
      <c r="E43" s="504"/>
      <c r="G43" s="502"/>
      <c r="H43" s="500"/>
      <c r="J43" s="189"/>
      <c r="K43" s="176"/>
      <c r="L43" s="176"/>
      <c r="M43" s="178"/>
      <c r="N43" s="509"/>
      <c r="O43" s="510"/>
      <c r="P43" s="510"/>
      <c r="Q43" s="511"/>
      <c r="R43" s="120" t="s">
        <v>587</v>
      </c>
      <c r="S43" s="565" t="s">
        <v>301</v>
      </c>
      <c r="T43" s="566"/>
      <c r="U43" s="567"/>
      <c r="V43" s="501" t="s">
        <v>623</v>
      </c>
      <c r="W43" s="1343" t="s">
        <v>33</v>
      </c>
      <c r="X43" s="1343"/>
      <c r="Y43" s="1343"/>
      <c r="Z43" s="1343"/>
      <c r="AA43" s="1343"/>
      <c r="AB43" s="1343"/>
      <c r="AC43" s="1343"/>
      <c r="AD43" s="1343"/>
      <c r="AE43" s="1343"/>
      <c r="AF43" s="1343"/>
      <c r="AG43" s="1343"/>
      <c r="AH43" s="1343"/>
      <c r="AI43" s="502" t="s">
        <v>624</v>
      </c>
      <c r="AJ43" s="78" t="s">
        <v>587</v>
      </c>
      <c r="AK43" s="1230"/>
      <c r="AL43" s="1230"/>
      <c r="AM43" s="1231"/>
      <c r="AN43" s="185"/>
      <c r="AO43" s="187"/>
    </row>
    <row r="44" spans="1:42" s="171" customFormat="1" ht="15" customHeight="1" x14ac:dyDescent="0.15">
      <c r="A44" s="1206"/>
      <c r="B44" s="177"/>
      <c r="C44" s="176"/>
      <c r="D44" s="176"/>
      <c r="E44" s="178"/>
      <c r="G44" s="178"/>
      <c r="H44" s="177"/>
      <c r="J44" s="194"/>
      <c r="K44" s="1296" t="s">
        <v>1094</v>
      </c>
      <c r="L44" s="1296"/>
      <c r="M44" s="1297"/>
      <c r="N44" s="1304" t="s">
        <v>1095</v>
      </c>
      <c r="O44" s="1296"/>
      <c r="P44" s="1296"/>
      <c r="Q44" s="1297"/>
      <c r="R44" s="229" t="s">
        <v>587</v>
      </c>
      <c r="S44" s="292" t="s">
        <v>1172</v>
      </c>
      <c r="T44" s="176"/>
      <c r="U44" s="176"/>
      <c r="V44" s="100"/>
      <c r="W44" s="497"/>
      <c r="X44" s="497"/>
      <c r="Y44" s="497"/>
      <c r="Z44" s="100"/>
      <c r="AA44" s="497"/>
      <c r="AB44" s="497"/>
      <c r="AC44" s="497"/>
      <c r="AD44" s="497"/>
      <c r="AE44" s="209"/>
      <c r="AF44" s="497"/>
      <c r="AG44" s="497"/>
      <c r="AH44" s="497"/>
      <c r="AI44" s="498"/>
      <c r="AJ44" s="500"/>
      <c r="AK44" s="176"/>
      <c r="AL44" s="176"/>
      <c r="AM44" s="178"/>
      <c r="AN44" s="185"/>
      <c r="AO44" s="187"/>
    </row>
    <row r="45" spans="1:42" s="171" customFormat="1" ht="15" customHeight="1" x14ac:dyDescent="0.15">
      <c r="A45" s="1206"/>
      <c r="B45" s="529"/>
      <c r="C45" s="403"/>
      <c r="D45" s="403"/>
      <c r="E45" s="504"/>
      <c r="G45" s="178"/>
      <c r="H45" s="177"/>
      <c r="J45" s="194"/>
      <c r="K45" s="176"/>
      <c r="L45" s="176"/>
      <c r="M45" s="178"/>
      <c r="N45" s="1218" t="s">
        <v>1096</v>
      </c>
      <c r="O45" s="1219"/>
      <c r="P45" s="1219"/>
      <c r="Q45" s="1220"/>
      <c r="R45" s="120" t="s">
        <v>587</v>
      </c>
      <c r="S45" s="496" t="s">
        <v>1093</v>
      </c>
      <c r="T45" s="75"/>
      <c r="U45" s="75"/>
      <c r="V45" s="76"/>
      <c r="W45" s="202"/>
      <c r="X45" s="202"/>
      <c r="Y45" s="123"/>
      <c r="Z45" s="75"/>
      <c r="AA45" s="123"/>
      <c r="AB45" s="75"/>
      <c r="AC45" s="75"/>
      <c r="AD45" s="75"/>
      <c r="AE45" s="75"/>
      <c r="AF45" s="123"/>
      <c r="AG45" s="123"/>
      <c r="AH45" s="123"/>
      <c r="AI45" s="205"/>
      <c r="AJ45" s="500"/>
      <c r="AK45" s="176"/>
      <c r="AL45" s="176"/>
      <c r="AM45" s="178"/>
      <c r="AN45" s="185"/>
      <c r="AO45" s="187"/>
    </row>
    <row r="46" spans="1:42" s="171" customFormat="1" ht="15" customHeight="1" x14ac:dyDescent="0.15">
      <c r="A46" s="1206"/>
      <c r="B46" s="177"/>
      <c r="C46" s="176"/>
      <c r="D46" s="176"/>
      <c r="E46" s="178"/>
      <c r="F46" s="177"/>
      <c r="G46" s="178"/>
      <c r="H46" s="177"/>
      <c r="J46" s="194"/>
      <c r="K46" s="403"/>
      <c r="L46" s="403"/>
      <c r="M46" s="504"/>
      <c r="N46" s="503"/>
      <c r="O46" s="403"/>
      <c r="P46" s="403"/>
      <c r="Q46" s="504"/>
      <c r="R46" s="78" t="s">
        <v>587</v>
      </c>
      <c r="S46" s="176" t="s">
        <v>1091</v>
      </c>
      <c r="T46" s="496"/>
      <c r="U46" s="176"/>
      <c r="V46" s="501"/>
      <c r="W46" s="496"/>
      <c r="X46" s="496"/>
      <c r="Y46" s="501"/>
      <c r="Z46" s="568"/>
      <c r="AA46" s="501"/>
      <c r="AB46" s="176"/>
      <c r="AC46" s="176"/>
      <c r="AD46" s="176"/>
      <c r="AE46" s="176"/>
      <c r="AF46" s="501"/>
      <c r="AG46" s="501"/>
      <c r="AH46" s="501"/>
      <c r="AI46" s="502"/>
      <c r="AJ46" s="185"/>
      <c r="AK46" s="183"/>
      <c r="AM46" s="186"/>
      <c r="AN46" s="185"/>
      <c r="AO46" s="187"/>
    </row>
    <row r="47" spans="1:42" s="171" customFormat="1" ht="15" customHeight="1" x14ac:dyDescent="0.15">
      <c r="A47" s="1206"/>
      <c r="B47" s="177"/>
      <c r="C47" s="176"/>
      <c r="D47" s="176"/>
      <c r="E47" s="178"/>
      <c r="F47" s="177"/>
      <c r="G47" s="178"/>
      <c r="H47" s="177"/>
      <c r="J47" s="194"/>
      <c r="K47" s="212"/>
      <c r="L47" s="212"/>
      <c r="M47" s="95"/>
      <c r="N47" s="515"/>
      <c r="O47" s="507"/>
      <c r="P47" s="507"/>
      <c r="Q47" s="508"/>
      <c r="R47" s="129" t="s">
        <v>587</v>
      </c>
      <c r="S47" s="496" t="s">
        <v>301</v>
      </c>
      <c r="T47" s="176"/>
      <c r="U47" s="176"/>
      <c r="V47" s="501" t="s">
        <v>623</v>
      </c>
      <c r="W47" s="1346" t="s">
        <v>33</v>
      </c>
      <c r="X47" s="1346"/>
      <c r="Y47" s="1346"/>
      <c r="Z47" s="1346"/>
      <c r="AA47" s="1346"/>
      <c r="AB47" s="1346"/>
      <c r="AC47" s="1346"/>
      <c r="AD47" s="1346"/>
      <c r="AE47" s="1346"/>
      <c r="AF47" s="1346"/>
      <c r="AG47" s="1346"/>
      <c r="AH47" s="1346"/>
      <c r="AI47" s="502" t="s">
        <v>624</v>
      </c>
      <c r="AJ47" s="500"/>
      <c r="AK47" s="525"/>
      <c r="AL47" s="64"/>
      <c r="AM47" s="297"/>
      <c r="AN47" s="185"/>
      <c r="AO47" s="187"/>
    </row>
    <row r="48" spans="1:42" s="171" customFormat="1" ht="15" customHeight="1" x14ac:dyDescent="0.15">
      <c r="A48" s="1206"/>
      <c r="B48" s="177"/>
      <c r="C48" s="176"/>
      <c r="D48" s="176"/>
      <c r="E48" s="178"/>
      <c r="F48" s="176"/>
      <c r="G48" s="178"/>
      <c r="H48" s="177"/>
      <c r="J48" s="194"/>
      <c r="K48" s="1295" t="s">
        <v>1472</v>
      </c>
      <c r="L48" s="1296"/>
      <c r="M48" s="1297"/>
      <c r="N48" s="1304" t="s">
        <v>1098</v>
      </c>
      <c r="O48" s="1296"/>
      <c r="P48" s="1296"/>
      <c r="Q48" s="1297"/>
      <c r="R48" s="569" t="s">
        <v>792</v>
      </c>
      <c r="S48" s="495"/>
      <c r="T48" s="495"/>
      <c r="U48" s="196" t="s">
        <v>587</v>
      </c>
      <c r="V48" s="495" t="s">
        <v>1099</v>
      </c>
      <c r="W48" s="209"/>
      <c r="X48" s="495"/>
      <c r="Y48" s="495"/>
      <c r="Z48" s="495"/>
      <c r="AA48" s="495"/>
      <c r="AB48" s="81" t="s">
        <v>587</v>
      </c>
      <c r="AC48" s="1055" t="s">
        <v>1100</v>
      </c>
      <c r="AD48" s="209"/>
      <c r="AE48" s="209"/>
      <c r="AF48" s="495"/>
      <c r="AG48" s="495"/>
      <c r="AH48" s="495"/>
      <c r="AI48" s="498"/>
      <c r="AJ48" s="529"/>
      <c r="AL48" s="501"/>
      <c r="AM48" s="176"/>
      <c r="AN48" s="185"/>
      <c r="AO48" s="187"/>
      <c r="AP48" s="570"/>
    </row>
    <row r="49" spans="1:42" s="171" customFormat="1" ht="15" customHeight="1" x14ac:dyDescent="0.15">
      <c r="A49" s="1206"/>
      <c r="B49" s="177"/>
      <c r="C49" s="176"/>
      <c r="D49" s="176"/>
      <c r="E49" s="178"/>
      <c r="F49" s="176"/>
      <c r="G49" s="178"/>
      <c r="H49" s="177"/>
      <c r="J49" s="194"/>
      <c r="K49" s="1342" t="s">
        <v>1101</v>
      </c>
      <c r="L49" s="1219"/>
      <c r="M49" s="1220"/>
      <c r="N49" s="503"/>
      <c r="O49" s="403"/>
      <c r="P49" s="403"/>
      <c r="Q49" s="403"/>
      <c r="R49" s="500"/>
      <c r="S49" s="496"/>
      <c r="T49" s="496"/>
      <c r="U49" s="197" t="s">
        <v>587</v>
      </c>
      <c r="V49" s="496" t="s">
        <v>301</v>
      </c>
      <c r="X49" s="496"/>
      <c r="Y49" s="496" t="s">
        <v>1102</v>
      </c>
      <c r="Z49" s="1348"/>
      <c r="AA49" s="1348"/>
      <c r="AB49" s="1348"/>
      <c r="AC49" s="1348"/>
      <c r="AD49" s="1348"/>
      <c r="AE49" s="1348"/>
      <c r="AF49" s="1348"/>
      <c r="AG49" s="1348"/>
      <c r="AH49" s="1348"/>
      <c r="AI49" s="502" t="s">
        <v>1103</v>
      </c>
      <c r="AJ49" s="500"/>
      <c r="AK49" s="176"/>
      <c r="AL49" s="176"/>
      <c r="AM49" s="178"/>
      <c r="AN49" s="185"/>
      <c r="AO49" s="187"/>
      <c r="AP49" s="570"/>
    </row>
    <row r="50" spans="1:42" s="171" customFormat="1" ht="15" customHeight="1" x14ac:dyDescent="0.15">
      <c r="A50" s="1206"/>
      <c r="B50" s="177"/>
      <c r="C50" s="176"/>
      <c r="D50" s="176"/>
      <c r="E50" s="178"/>
      <c r="F50" s="176"/>
      <c r="G50" s="502"/>
      <c r="H50" s="500"/>
      <c r="J50" s="189"/>
      <c r="K50" s="1342" t="s">
        <v>1104</v>
      </c>
      <c r="L50" s="1345"/>
      <c r="M50" s="1349"/>
      <c r="N50" s="529"/>
      <c r="O50" s="496"/>
      <c r="P50" s="496"/>
      <c r="Q50" s="496"/>
      <c r="R50" s="571" t="s">
        <v>1101</v>
      </c>
      <c r="S50" s="202"/>
      <c r="T50" s="202"/>
      <c r="U50" s="201" t="s">
        <v>587</v>
      </c>
      <c r="V50" s="75" t="s">
        <v>1105</v>
      </c>
      <c r="W50" s="572"/>
      <c r="X50" s="572"/>
      <c r="Y50" s="572"/>
      <c r="Z50" s="572"/>
      <c r="AA50" s="203"/>
      <c r="AB50" s="81" t="s">
        <v>587</v>
      </c>
      <c r="AC50" s="1056" t="s">
        <v>1100</v>
      </c>
      <c r="AD50" s="202"/>
      <c r="AE50" s="202"/>
      <c r="AF50" s="202"/>
      <c r="AG50" s="202"/>
      <c r="AH50" s="202"/>
      <c r="AI50" s="205"/>
      <c r="AJ50" s="185"/>
      <c r="AM50" s="186"/>
      <c r="AN50" s="185"/>
      <c r="AO50" s="187"/>
      <c r="AP50" s="570"/>
    </row>
    <row r="51" spans="1:42" s="171" customFormat="1" ht="15" customHeight="1" x14ac:dyDescent="0.15">
      <c r="A51" s="1206"/>
      <c r="B51" s="177"/>
      <c r="C51" s="176"/>
      <c r="D51" s="176"/>
      <c r="E51" s="178"/>
      <c r="F51" s="176"/>
      <c r="G51" s="502"/>
      <c r="H51" s="500"/>
      <c r="J51" s="189"/>
      <c r="K51" s="176"/>
      <c r="L51" s="176"/>
      <c r="M51" s="178"/>
      <c r="N51" s="529"/>
      <c r="O51" s="496"/>
      <c r="P51" s="496"/>
      <c r="Q51" s="496"/>
      <c r="R51" s="500"/>
      <c r="S51" s="496"/>
      <c r="T51" s="496"/>
      <c r="U51" s="197" t="s">
        <v>587</v>
      </c>
      <c r="V51" s="496" t="s">
        <v>301</v>
      </c>
      <c r="X51" s="496"/>
      <c r="Y51" s="496" t="s">
        <v>1102</v>
      </c>
      <c r="Z51" s="1344"/>
      <c r="AA51" s="1344"/>
      <c r="AB51" s="1344"/>
      <c r="AC51" s="1344"/>
      <c r="AD51" s="1344"/>
      <c r="AE51" s="1344"/>
      <c r="AF51" s="1344"/>
      <c r="AG51" s="1344"/>
      <c r="AH51" s="1344"/>
      <c r="AI51" s="502" t="s">
        <v>1103</v>
      </c>
      <c r="AJ51" s="185"/>
      <c r="AM51" s="186"/>
      <c r="AN51" s="185"/>
      <c r="AO51" s="187"/>
      <c r="AP51" s="570"/>
    </row>
    <row r="52" spans="1:42" s="171" customFormat="1" ht="15" customHeight="1" x14ac:dyDescent="0.15">
      <c r="A52" s="1206"/>
      <c r="B52" s="573"/>
      <c r="C52" s="156"/>
      <c r="D52" s="156"/>
      <c r="E52" s="574"/>
      <c r="F52" s="177"/>
      <c r="G52" s="502"/>
      <c r="H52" s="500"/>
      <c r="J52" s="189"/>
      <c r="K52" s="1296" t="s">
        <v>606</v>
      </c>
      <c r="L52" s="1296"/>
      <c r="M52" s="1297"/>
      <c r="N52" s="1304" t="s">
        <v>1106</v>
      </c>
      <c r="O52" s="1296"/>
      <c r="P52" s="1296"/>
      <c r="Q52" s="1297"/>
      <c r="R52" s="569" t="s">
        <v>1106</v>
      </c>
      <c r="S52" s="495"/>
      <c r="T52" s="495"/>
      <c r="U52" s="495"/>
      <c r="V52" s="495"/>
      <c r="W52" s="497" t="s">
        <v>1107</v>
      </c>
      <c r="X52" s="196" t="s">
        <v>587</v>
      </c>
      <c r="Y52" s="497" t="s">
        <v>667</v>
      </c>
      <c r="Z52" s="501"/>
      <c r="AA52" s="81" t="s">
        <v>587</v>
      </c>
      <c r="AB52" s="1219" t="s">
        <v>1108</v>
      </c>
      <c r="AC52" s="1345"/>
      <c r="AD52" s="1345"/>
      <c r="AE52" s="1345"/>
      <c r="AF52" s="374" t="s">
        <v>1109</v>
      </c>
      <c r="AG52" s="575"/>
      <c r="AH52" s="575"/>
      <c r="AI52" s="498"/>
      <c r="AJ52" s="500"/>
      <c r="AK52" s="176"/>
      <c r="AL52" s="176"/>
      <c r="AM52" s="178"/>
      <c r="AN52" s="185"/>
      <c r="AO52" s="187"/>
      <c r="AP52" s="570"/>
    </row>
    <row r="53" spans="1:42" s="171" customFormat="1" ht="15" customHeight="1" x14ac:dyDescent="0.15">
      <c r="A53" s="1206"/>
      <c r="B53" s="573"/>
      <c r="C53" s="156"/>
      <c r="D53" s="156"/>
      <c r="E53" s="574"/>
      <c r="F53" s="176"/>
      <c r="G53" s="502"/>
      <c r="H53" s="500"/>
      <c r="J53" s="189"/>
      <c r="K53" s="403"/>
      <c r="L53" s="403"/>
      <c r="M53" s="504"/>
      <c r="N53" s="503"/>
      <c r="O53" s="403"/>
      <c r="P53" s="403"/>
      <c r="Q53" s="504"/>
      <c r="R53" s="500"/>
      <c r="S53" s="81" t="s">
        <v>587</v>
      </c>
      <c r="T53" s="496" t="s">
        <v>1110</v>
      </c>
      <c r="U53" s="496"/>
      <c r="V53" s="496"/>
      <c r="W53" s="496"/>
      <c r="X53" s="81" t="s">
        <v>587</v>
      </c>
      <c r="Y53" s="496" t="s">
        <v>1111</v>
      </c>
      <c r="Z53" s="533"/>
      <c r="AA53" s="533"/>
      <c r="AB53" s="533"/>
      <c r="AC53" s="97"/>
      <c r="AD53" s="496"/>
      <c r="AE53" s="533"/>
      <c r="AF53" s="533"/>
      <c r="AG53" s="533"/>
      <c r="AH53" s="533"/>
      <c r="AI53" s="502"/>
      <c r="AJ53" s="500"/>
      <c r="AK53" s="525"/>
      <c r="AL53" s="525"/>
      <c r="AM53" s="526"/>
      <c r="AN53" s="185"/>
      <c r="AO53" s="187"/>
      <c r="AP53" s="570"/>
    </row>
    <row r="54" spans="1:42" s="171" customFormat="1" ht="15" customHeight="1" x14ac:dyDescent="0.15">
      <c r="A54" s="1206"/>
      <c r="B54" s="573"/>
      <c r="C54" s="156"/>
      <c r="D54" s="156"/>
      <c r="E54" s="574"/>
      <c r="F54" s="176"/>
      <c r="G54" s="502"/>
      <c r="H54" s="500"/>
      <c r="J54" s="189"/>
      <c r="K54" s="403"/>
      <c r="L54" s="403"/>
      <c r="M54" s="504"/>
      <c r="N54" s="503"/>
      <c r="O54" s="403"/>
      <c r="P54" s="403"/>
      <c r="Q54" s="504"/>
      <c r="S54" s="81" t="s">
        <v>587</v>
      </c>
      <c r="T54" s="496" t="s">
        <v>301</v>
      </c>
      <c r="U54" s="141"/>
      <c r="V54" s="576" t="s">
        <v>33</v>
      </c>
      <c r="W54" s="577" t="s">
        <v>1102</v>
      </c>
      <c r="X54" s="1346"/>
      <c r="Y54" s="1346"/>
      <c r="Z54" s="1346"/>
      <c r="AA54" s="1346"/>
      <c r="AB54" s="1346"/>
      <c r="AC54" s="1346"/>
      <c r="AD54" s="1346"/>
      <c r="AE54" s="1346"/>
      <c r="AF54" s="1346"/>
      <c r="AG54" s="1346"/>
      <c r="AH54" s="1346"/>
      <c r="AI54" s="95" t="s">
        <v>624</v>
      </c>
      <c r="AJ54" s="500"/>
      <c r="AK54" s="176"/>
      <c r="AL54" s="176"/>
      <c r="AM54" s="178"/>
      <c r="AN54" s="185"/>
      <c r="AO54" s="187"/>
      <c r="AP54" s="570"/>
    </row>
    <row r="55" spans="1:42" s="171" customFormat="1" ht="15" customHeight="1" x14ac:dyDescent="0.15">
      <c r="A55" s="1206"/>
      <c r="B55" s="578"/>
      <c r="C55" s="579"/>
      <c r="D55" s="579"/>
      <c r="E55" s="580"/>
      <c r="F55" s="177"/>
      <c r="G55" s="502"/>
      <c r="H55" s="500"/>
      <c r="J55" s="189"/>
      <c r="K55" s="1347" t="s">
        <v>1112</v>
      </c>
      <c r="L55" s="1291"/>
      <c r="M55" s="1292"/>
      <c r="N55" s="1290" t="s">
        <v>1112</v>
      </c>
      <c r="O55" s="1291"/>
      <c r="P55" s="1291"/>
      <c r="Q55" s="1292"/>
      <c r="R55" s="112" t="s">
        <v>587</v>
      </c>
      <c r="S55" s="237" t="s">
        <v>1113</v>
      </c>
      <c r="T55" s="237"/>
      <c r="U55" s="237"/>
      <c r="V55" s="237"/>
      <c r="W55" s="237"/>
      <c r="X55" s="237"/>
      <c r="Y55" s="237"/>
      <c r="Z55" s="237"/>
      <c r="AA55" s="238"/>
      <c r="AB55" s="581"/>
      <c r="AC55" s="581"/>
      <c r="AD55" s="581"/>
      <c r="AE55" s="581"/>
      <c r="AF55" s="581"/>
      <c r="AG55" s="237"/>
      <c r="AH55" s="237"/>
      <c r="AI55" s="582"/>
      <c r="AJ55" s="500"/>
      <c r="AK55" s="525"/>
      <c r="AL55" s="525"/>
      <c r="AM55" s="526"/>
      <c r="AN55" s="185"/>
      <c r="AO55" s="187"/>
      <c r="AP55" s="570"/>
    </row>
    <row r="56" spans="1:42" s="171" customFormat="1" ht="15" customHeight="1" x14ac:dyDescent="0.15">
      <c r="A56" s="1206"/>
      <c r="B56" s="145"/>
      <c r="C56" s="1060"/>
      <c r="D56" s="1060"/>
      <c r="E56" s="178"/>
      <c r="F56" s="1060"/>
      <c r="G56" s="178"/>
      <c r="H56" s="177"/>
      <c r="I56" s="1070"/>
      <c r="J56" s="194"/>
      <c r="K56" s="1351" t="s">
        <v>655</v>
      </c>
      <c r="L56" s="1351"/>
      <c r="M56" s="1220"/>
      <c r="N56" s="1213" t="s">
        <v>656</v>
      </c>
      <c r="O56" s="1352"/>
      <c r="P56" s="1352"/>
      <c r="Q56" s="1215"/>
      <c r="R56" s="78" t="s">
        <v>587</v>
      </c>
      <c r="S56" s="1060" t="s">
        <v>1114</v>
      </c>
      <c r="T56" s="1060"/>
      <c r="U56" s="1061"/>
      <c r="V56" s="1061" t="s">
        <v>1107</v>
      </c>
      <c r="W56" s="196" t="s">
        <v>587</v>
      </c>
      <c r="X56" s="1071" t="s">
        <v>1115</v>
      </c>
      <c r="Y56" s="1071"/>
      <c r="Z56" s="1071"/>
      <c r="AA56" s="1071"/>
      <c r="AB56" s="196" t="s">
        <v>587</v>
      </c>
      <c r="AC56" s="1071" t="s">
        <v>657</v>
      </c>
      <c r="AD56" s="1072"/>
      <c r="AE56" s="1072"/>
      <c r="AF56" s="1072"/>
      <c r="AG56" s="1071"/>
      <c r="AH56" s="1071"/>
      <c r="AI56" s="1063"/>
      <c r="AJ56" s="94"/>
      <c r="AK56" s="1060"/>
      <c r="AL56" s="1060"/>
      <c r="AM56" s="1060"/>
      <c r="AN56" s="185"/>
      <c r="AO56" s="187"/>
    </row>
    <row r="57" spans="1:42" s="171" customFormat="1" ht="15" customHeight="1" x14ac:dyDescent="0.15">
      <c r="A57" s="1206"/>
      <c r="B57" s="177"/>
      <c r="C57" s="1060"/>
      <c r="D57" s="1060"/>
      <c r="E57" s="178"/>
      <c r="F57" s="1060"/>
      <c r="G57" s="178"/>
      <c r="H57" s="177"/>
      <c r="I57" s="1070"/>
      <c r="J57" s="194"/>
      <c r="K57" s="1342" t="s">
        <v>658</v>
      </c>
      <c r="L57" s="1353"/>
      <c r="M57" s="1349"/>
      <c r="N57" s="1213" t="s">
        <v>659</v>
      </c>
      <c r="O57" s="1352"/>
      <c r="P57" s="1352"/>
      <c r="Q57" s="1215"/>
      <c r="R57" s="140"/>
      <c r="S57" s="1060"/>
      <c r="T57" s="1060"/>
      <c r="U57" s="1060"/>
      <c r="V57" s="1071"/>
      <c r="W57" s="197" t="s">
        <v>587</v>
      </c>
      <c r="X57" s="1071" t="s">
        <v>301</v>
      </c>
      <c r="Y57" s="1071"/>
      <c r="Z57" s="1071"/>
      <c r="AA57" s="141" t="s">
        <v>623</v>
      </c>
      <c r="AB57" s="1354"/>
      <c r="AC57" s="1355"/>
      <c r="AD57" s="1355"/>
      <c r="AE57" s="1355"/>
      <c r="AF57" s="1355"/>
      <c r="AG57" s="1355"/>
      <c r="AH57" s="1355"/>
      <c r="AI57" s="1063" t="s">
        <v>1116</v>
      </c>
      <c r="AJ57" s="94"/>
      <c r="AK57" s="1060"/>
      <c r="AL57" s="1060"/>
      <c r="AM57" s="1060"/>
      <c r="AN57" s="198"/>
      <c r="AO57" s="199"/>
    </row>
    <row r="58" spans="1:42" s="171" customFormat="1" ht="15" customHeight="1" x14ac:dyDescent="0.15">
      <c r="A58" s="1206"/>
      <c r="B58" s="177"/>
      <c r="C58" s="1060"/>
      <c r="D58" s="1060"/>
      <c r="E58" s="178"/>
      <c r="F58" s="1060"/>
      <c r="G58" s="178"/>
      <c r="H58" s="177"/>
      <c r="I58" s="1070"/>
      <c r="J58" s="194"/>
      <c r="K58" s="1060"/>
      <c r="L58" s="1060"/>
      <c r="M58" s="178"/>
      <c r="N58" s="200" t="s">
        <v>660</v>
      </c>
      <c r="O58" s="75"/>
      <c r="P58" s="75"/>
      <c r="Q58" s="77"/>
      <c r="R58" s="120" t="s">
        <v>587</v>
      </c>
      <c r="S58" s="75" t="s">
        <v>661</v>
      </c>
      <c r="T58" s="75"/>
      <c r="U58" s="75"/>
      <c r="V58" s="76" t="s">
        <v>1107</v>
      </c>
      <c r="W58" s="201" t="s">
        <v>587</v>
      </c>
      <c r="X58" s="202" t="s">
        <v>662</v>
      </c>
      <c r="Y58" s="203"/>
      <c r="Z58" s="203"/>
      <c r="AA58" s="1071"/>
      <c r="AB58" s="201" t="s">
        <v>587</v>
      </c>
      <c r="AC58" s="1071" t="s">
        <v>1117</v>
      </c>
      <c r="AD58" s="1073"/>
      <c r="AE58" s="1074"/>
      <c r="AF58" s="201" t="s">
        <v>587</v>
      </c>
      <c r="AG58" s="1071" t="s">
        <v>301</v>
      </c>
      <c r="AH58" s="1070"/>
      <c r="AI58" s="205" t="s">
        <v>1109</v>
      </c>
      <c r="AJ58" s="94"/>
      <c r="AK58" s="1075"/>
      <c r="AL58" s="1070"/>
      <c r="AM58" s="1070"/>
      <c r="AN58" s="198"/>
      <c r="AO58" s="199"/>
    </row>
    <row r="59" spans="1:42" s="171" customFormat="1" ht="15" customHeight="1" x14ac:dyDescent="0.15">
      <c r="A59" s="1206"/>
      <c r="B59" s="177"/>
      <c r="C59" s="1060"/>
      <c r="D59" s="1060"/>
      <c r="E59" s="178"/>
      <c r="F59" s="1060"/>
      <c r="G59" s="178"/>
      <c r="H59" s="177"/>
      <c r="I59" s="1070"/>
      <c r="J59" s="194"/>
      <c r="K59" s="1060"/>
      <c r="L59" s="1060"/>
      <c r="M59" s="1060"/>
      <c r="N59" s="185"/>
      <c r="O59" s="1070"/>
      <c r="P59" s="1070"/>
      <c r="Q59" s="192"/>
      <c r="R59" s="206" t="s">
        <v>587</v>
      </c>
      <c r="S59" s="127" t="s">
        <v>663</v>
      </c>
      <c r="T59" s="192"/>
      <c r="U59" s="192"/>
      <c r="V59" s="192"/>
      <c r="W59" s="192"/>
      <c r="X59" s="192"/>
      <c r="Y59" s="192"/>
      <c r="Z59" s="1070"/>
      <c r="AA59" s="141"/>
      <c r="AB59" s="1356"/>
      <c r="AC59" s="1356"/>
      <c r="AD59" s="1356"/>
      <c r="AE59" s="1356"/>
      <c r="AF59" s="1356"/>
      <c r="AG59" s="1356"/>
      <c r="AH59" s="1357"/>
      <c r="AI59" s="95"/>
      <c r="AJ59" s="94"/>
      <c r="AK59" s="1075"/>
      <c r="AL59" s="1070"/>
      <c r="AM59" s="1070"/>
      <c r="AN59" s="185"/>
      <c r="AO59" s="187"/>
    </row>
    <row r="60" spans="1:42" s="171" customFormat="1" ht="15" customHeight="1" x14ac:dyDescent="0.15">
      <c r="A60" s="1206"/>
      <c r="B60" s="177"/>
      <c r="C60" s="1060"/>
      <c r="D60" s="1060"/>
      <c r="E60" s="178"/>
      <c r="F60" s="1060"/>
      <c r="G60" s="1063"/>
      <c r="H60" s="1062"/>
      <c r="I60" s="1070"/>
      <c r="J60" s="189"/>
      <c r="K60" s="1296" t="s">
        <v>664</v>
      </c>
      <c r="L60" s="1296"/>
      <c r="M60" s="1297"/>
      <c r="N60" s="1304" t="s">
        <v>665</v>
      </c>
      <c r="O60" s="1296"/>
      <c r="P60" s="1296"/>
      <c r="Q60" s="1220"/>
      <c r="R60" s="1064" t="s">
        <v>1118</v>
      </c>
      <c r="S60" s="207" t="s">
        <v>666</v>
      </c>
      <c r="T60" s="207"/>
      <c r="U60" s="207"/>
      <c r="V60" s="207"/>
      <c r="W60" s="1076"/>
      <c r="X60" s="1077"/>
      <c r="Y60" s="1077"/>
      <c r="Z60" s="184"/>
      <c r="AA60" s="1067" t="s">
        <v>623</v>
      </c>
      <c r="AB60" s="196" t="s">
        <v>587</v>
      </c>
      <c r="AC60" s="1067" t="s">
        <v>667</v>
      </c>
      <c r="AD60" s="1068"/>
      <c r="AE60" s="196" t="s">
        <v>587</v>
      </c>
      <c r="AF60" s="1067" t="s">
        <v>668</v>
      </c>
      <c r="AG60" s="1067" t="s">
        <v>624</v>
      </c>
      <c r="AH60" s="209"/>
      <c r="AI60" s="1070"/>
      <c r="AJ60" s="94"/>
      <c r="AK60" s="1358"/>
      <c r="AL60" s="1358"/>
      <c r="AM60" s="1359"/>
      <c r="AN60" s="185"/>
      <c r="AO60" s="187"/>
    </row>
    <row r="61" spans="1:42" s="171" customFormat="1" ht="15" customHeight="1" x14ac:dyDescent="0.15">
      <c r="A61" s="1206"/>
      <c r="B61" s="177"/>
      <c r="C61" s="1060"/>
      <c r="D61" s="1060"/>
      <c r="E61" s="178"/>
      <c r="F61" s="1060"/>
      <c r="G61" s="1063"/>
      <c r="H61" s="1062"/>
      <c r="I61" s="1070"/>
      <c r="J61" s="189"/>
      <c r="K61" s="1360" t="s">
        <v>669</v>
      </c>
      <c r="L61" s="1361"/>
      <c r="M61" s="1362"/>
      <c r="N61" s="1363" t="s">
        <v>670</v>
      </c>
      <c r="O61" s="1364"/>
      <c r="P61" s="1364"/>
      <c r="Q61" s="1365"/>
      <c r="R61" s="803" t="s">
        <v>1118</v>
      </c>
      <c r="S61" s="210" t="s">
        <v>671</v>
      </c>
      <c r="T61" s="210"/>
      <c r="U61" s="210"/>
      <c r="V61" s="210"/>
      <c r="W61" s="211"/>
      <c r="X61" s="191"/>
      <c r="Y61" s="191"/>
      <c r="Z61" s="193"/>
      <c r="AA61" s="1065" t="s">
        <v>623</v>
      </c>
      <c r="AB61" s="190" t="s">
        <v>587</v>
      </c>
      <c r="AC61" s="1065" t="s">
        <v>667</v>
      </c>
      <c r="AD61" s="1069"/>
      <c r="AE61" s="190" t="s">
        <v>587</v>
      </c>
      <c r="AF61" s="1065" t="s">
        <v>668</v>
      </c>
      <c r="AG61" s="1065" t="s">
        <v>624</v>
      </c>
      <c r="AH61" s="1065"/>
      <c r="AI61" s="95"/>
      <c r="AJ61" s="1062"/>
      <c r="AK61" s="1078"/>
      <c r="AL61" s="1078"/>
      <c r="AM61" s="1066"/>
      <c r="AN61" s="185"/>
      <c r="AO61" s="187"/>
    </row>
    <row r="62" spans="1:42" s="171" customFormat="1" ht="15" customHeight="1" x14ac:dyDescent="0.15">
      <c r="A62" s="1206"/>
      <c r="B62" s="177"/>
      <c r="C62" s="1060"/>
      <c r="D62" s="1060"/>
      <c r="E62" s="178"/>
      <c r="F62" s="1060"/>
      <c r="G62" s="1063"/>
      <c r="H62" s="1062"/>
      <c r="I62" s="1070"/>
      <c r="J62" s="189"/>
      <c r="K62" s="1296" t="s">
        <v>1333</v>
      </c>
      <c r="L62" s="1296"/>
      <c r="M62" s="1297"/>
      <c r="N62" s="1304" t="s">
        <v>1335</v>
      </c>
      <c r="O62" s="1296"/>
      <c r="P62" s="1296"/>
      <c r="Q62" s="1297"/>
      <c r="R62" s="196" t="s">
        <v>587</v>
      </c>
      <c r="S62" s="207" t="s">
        <v>1336</v>
      </c>
      <c r="T62" s="207"/>
      <c r="U62" s="207"/>
      <c r="V62" s="207"/>
      <c r="W62" s="1076"/>
      <c r="X62" s="1077"/>
      <c r="Y62" s="1077"/>
      <c r="Z62" s="184"/>
      <c r="AA62" s="1067"/>
      <c r="AB62" s="184"/>
      <c r="AC62" s="1067"/>
      <c r="AD62" s="1068"/>
      <c r="AE62" s="184"/>
      <c r="AF62" s="1067"/>
      <c r="AG62" s="1067"/>
      <c r="AH62" s="209"/>
      <c r="AI62" s="1070"/>
      <c r="AJ62" s="1062"/>
      <c r="AK62" s="1078"/>
      <c r="AL62" s="1078"/>
      <c r="AM62" s="1078"/>
      <c r="AN62" s="185"/>
      <c r="AO62" s="187"/>
    </row>
    <row r="63" spans="1:42" s="171" customFormat="1" ht="15" customHeight="1" x14ac:dyDescent="0.15">
      <c r="A63" s="1206"/>
      <c r="B63" s="177"/>
      <c r="C63" s="1060"/>
      <c r="D63" s="1060"/>
      <c r="E63" s="178"/>
      <c r="F63" s="1060"/>
      <c r="G63" s="1063"/>
      <c r="H63" s="1062"/>
      <c r="I63" s="1070"/>
      <c r="J63" s="189"/>
      <c r="K63" s="1360" t="s">
        <v>1334</v>
      </c>
      <c r="L63" s="1361"/>
      <c r="M63" s="1362"/>
      <c r="N63" s="1370"/>
      <c r="O63" s="1361"/>
      <c r="P63" s="1361"/>
      <c r="Q63" s="1362"/>
      <c r="R63" s="1064"/>
      <c r="S63" s="210" t="s">
        <v>1337</v>
      </c>
      <c r="T63" s="210"/>
      <c r="U63" s="210"/>
      <c r="V63" s="210"/>
      <c r="W63" s="211"/>
      <c r="X63" s="191"/>
      <c r="Y63" s="191"/>
      <c r="Z63" s="193"/>
      <c r="AA63" s="1065"/>
      <c r="AB63" s="193"/>
      <c r="AC63" s="1065"/>
      <c r="AD63" s="1069"/>
      <c r="AE63" s="193"/>
      <c r="AF63" s="1065"/>
      <c r="AG63" s="1065"/>
      <c r="AH63" s="1065"/>
      <c r="AI63" s="95"/>
      <c r="AJ63" s="1062"/>
      <c r="AK63" s="1078"/>
      <c r="AL63" s="1078"/>
      <c r="AM63" s="1078"/>
      <c r="AN63" s="185"/>
      <c r="AO63" s="187"/>
    </row>
    <row r="64" spans="1:42" s="171" customFormat="1" ht="15" customHeight="1" thickBot="1" x14ac:dyDescent="0.2">
      <c r="A64" s="1350"/>
      <c r="B64" s="213"/>
      <c r="C64" s="214"/>
      <c r="D64" s="214"/>
      <c r="E64" s="215"/>
      <c r="F64" s="214"/>
      <c r="G64" s="216"/>
      <c r="H64" s="217"/>
      <c r="I64" s="218"/>
      <c r="J64" s="219"/>
      <c r="K64" s="1366" t="s">
        <v>672</v>
      </c>
      <c r="L64" s="1367"/>
      <c r="M64" s="1368"/>
      <c r="N64" s="1273" t="s">
        <v>604</v>
      </c>
      <c r="O64" s="1274"/>
      <c r="P64" s="1274"/>
      <c r="Q64" s="1275"/>
      <c r="R64" s="220" t="s">
        <v>587</v>
      </c>
      <c r="S64" s="221" t="s">
        <v>1464</v>
      </c>
      <c r="T64" s="221"/>
      <c r="U64" s="221"/>
      <c r="V64" s="221"/>
      <c r="W64" s="221"/>
      <c r="X64" s="221"/>
      <c r="Y64" s="221"/>
      <c r="Z64" s="221"/>
      <c r="AA64" s="221"/>
      <c r="AB64" s="221"/>
      <c r="AC64" s="221"/>
      <c r="AD64" s="221"/>
      <c r="AE64" s="221"/>
      <c r="AF64" s="221"/>
      <c r="AG64" s="221"/>
      <c r="AH64" s="221"/>
      <c r="AI64" s="222"/>
      <c r="AJ64" s="217"/>
      <c r="AK64" s="214"/>
      <c r="AL64" s="214"/>
      <c r="AM64" s="214"/>
      <c r="AN64" s="223"/>
      <c r="AO64" s="224"/>
    </row>
    <row r="65" spans="1:41" s="171" customFormat="1" ht="15" customHeight="1" x14ac:dyDescent="0.15">
      <c r="A65" s="257"/>
      <c r="B65" s="176"/>
      <c r="C65" s="176"/>
      <c r="D65" s="176"/>
      <c r="E65" s="176"/>
      <c r="F65" s="176"/>
      <c r="G65" s="501"/>
      <c r="H65" s="501"/>
      <c r="J65" s="501"/>
      <c r="K65" s="528"/>
      <c r="L65" s="465"/>
      <c r="M65" s="465"/>
      <c r="N65" s="403"/>
      <c r="O65" s="403"/>
      <c r="P65" s="403"/>
      <c r="Q65" s="403"/>
      <c r="R65" s="403"/>
      <c r="S65" s="183"/>
      <c r="T65" s="183"/>
      <c r="U65" s="183"/>
      <c r="V65" s="183"/>
      <c r="W65" s="183"/>
      <c r="X65" s="183"/>
      <c r="Y65" s="183"/>
      <c r="Z65" s="183"/>
      <c r="AA65" s="183"/>
      <c r="AB65" s="183"/>
      <c r="AC65" s="183"/>
      <c r="AD65" s="183"/>
      <c r="AE65" s="183"/>
      <c r="AF65" s="183"/>
      <c r="AG65" s="183"/>
      <c r="AH65" s="183"/>
      <c r="AI65" s="183"/>
      <c r="AJ65" s="501"/>
      <c r="AK65" s="176"/>
      <c r="AL65" s="176"/>
      <c r="AM65" s="176"/>
    </row>
    <row r="66" spans="1:41" s="171" customFormat="1" ht="15" customHeight="1" x14ac:dyDescent="0.15">
      <c r="A66" s="819"/>
      <c r="B66" s="820"/>
      <c r="C66" s="820"/>
      <c r="D66" s="820"/>
      <c r="E66" s="820"/>
      <c r="F66" s="820"/>
      <c r="G66" s="821"/>
      <c r="H66" s="821"/>
      <c r="I66" s="822"/>
      <c r="J66" s="821"/>
      <c r="K66" s="823"/>
      <c r="L66" s="824"/>
      <c r="M66" s="824"/>
      <c r="N66" s="825"/>
      <c r="O66" s="825"/>
      <c r="P66" s="825"/>
      <c r="Q66" s="825"/>
      <c r="R66" s="825"/>
      <c r="S66" s="826"/>
      <c r="T66" s="826"/>
      <c r="U66" s="826"/>
      <c r="V66" s="826"/>
      <c r="W66" s="826"/>
      <c r="X66" s="826"/>
      <c r="Y66" s="826"/>
      <c r="Z66" s="826"/>
      <c r="AA66" s="826"/>
      <c r="AB66" s="826"/>
      <c r="AC66" s="826"/>
      <c r="AD66" s="826"/>
      <c r="AE66" s="826"/>
      <c r="AF66" s="826"/>
      <c r="AG66" s="826"/>
      <c r="AH66" s="826"/>
      <c r="AI66" s="826"/>
      <c r="AJ66" s="821"/>
      <c r="AK66" s="820"/>
      <c r="AL66" s="820"/>
      <c r="AM66" s="820"/>
      <c r="AN66" s="822"/>
      <c r="AO66" s="822"/>
    </row>
    <row r="67" spans="1:41" ht="18" customHeight="1" x14ac:dyDescent="0.15">
      <c r="A67" s="827" t="s">
        <v>1479</v>
      </c>
      <c r="B67" s="828"/>
      <c r="C67" s="828"/>
      <c r="D67" s="828"/>
      <c r="E67" s="828"/>
      <c r="F67" s="829"/>
      <c r="G67" s="828"/>
      <c r="H67" s="828"/>
      <c r="I67" s="822"/>
      <c r="J67" s="828"/>
      <c r="K67" s="828"/>
      <c r="L67" s="828"/>
      <c r="M67" s="828"/>
      <c r="N67" s="828"/>
      <c r="O67" s="828"/>
      <c r="P67" s="828"/>
      <c r="Q67" s="828"/>
      <c r="R67" s="828"/>
      <c r="S67" s="828"/>
      <c r="T67" s="828"/>
      <c r="U67" s="828"/>
      <c r="V67" s="828"/>
      <c r="W67" s="828"/>
      <c r="X67" s="828"/>
      <c r="Y67" s="828"/>
      <c r="Z67" s="828"/>
      <c r="AA67" s="828"/>
      <c r="AB67" s="828"/>
      <c r="AC67" s="828"/>
      <c r="AD67" s="828"/>
      <c r="AE67" s="828"/>
      <c r="AF67" s="828"/>
      <c r="AG67" s="828"/>
      <c r="AH67" s="828"/>
      <c r="AI67" s="828"/>
      <c r="AJ67" s="829"/>
      <c r="AK67" s="828"/>
      <c r="AL67" s="828"/>
      <c r="AM67" s="822"/>
      <c r="AN67" s="822"/>
      <c r="AO67" s="830" t="s">
        <v>1119</v>
      </c>
    </row>
    <row r="68" spans="1:41" ht="14.45" customHeight="1" thickBot="1" x14ac:dyDescent="0.2">
      <c r="A68" s="831" t="s">
        <v>572</v>
      </c>
      <c r="B68" s="828"/>
      <c r="C68" s="828"/>
      <c r="D68" s="828"/>
      <c r="E68" s="828"/>
      <c r="F68" s="829"/>
      <c r="G68" s="828"/>
      <c r="H68" s="832" t="s">
        <v>573</v>
      </c>
      <c r="I68" s="822"/>
      <c r="J68" s="828"/>
      <c r="K68" s="828"/>
      <c r="L68" s="828"/>
      <c r="M68" s="828"/>
      <c r="N68" s="828"/>
      <c r="O68" s="828"/>
      <c r="P68" s="828"/>
      <c r="Q68" s="828"/>
      <c r="R68" s="828"/>
      <c r="S68" s="828"/>
      <c r="T68" s="828"/>
      <c r="U68" s="828"/>
      <c r="V68" s="828"/>
      <c r="W68" s="828"/>
      <c r="X68" s="828"/>
      <c r="Y68" s="828"/>
      <c r="Z68" s="828"/>
      <c r="AA68" s="828"/>
      <c r="AB68" s="828"/>
      <c r="AC68" s="828"/>
      <c r="AD68" s="828"/>
      <c r="AE68" s="828"/>
      <c r="AF68" s="828"/>
      <c r="AG68" s="828"/>
      <c r="AH68" s="828"/>
      <c r="AI68" s="828"/>
      <c r="AJ68" s="829"/>
      <c r="AK68" s="828"/>
      <c r="AL68" s="828"/>
      <c r="AM68" s="822"/>
      <c r="AN68" s="822"/>
      <c r="AO68" s="830"/>
    </row>
    <row r="69" spans="1:41" ht="14.45" customHeight="1" x14ac:dyDescent="0.15">
      <c r="A69" s="833"/>
      <c r="B69" s="1369" t="s">
        <v>574</v>
      </c>
      <c r="C69" s="1104"/>
      <c r="D69" s="1104"/>
      <c r="E69" s="1105"/>
      <c r="F69" s="1176" t="s">
        <v>575</v>
      </c>
      <c r="G69" s="1177"/>
      <c r="H69" s="1180" t="s">
        <v>576</v>
      </c>
      <c r="I69" s="1181"/>
      <c r="J69" s="1182"/>
      <c r="K69" s="1104" t="s">
        <v>30</v>
      </c>
      <c r="L69" s="1104"/>
      <c r="M69" s="1105"/>
      <c r="N69" s="1186" t="s">
        <v>577</v>
      </c>
      <c r="O69" s="1187"/>
      <c r="P69" s="1187"/>
      <c r="Q69" s="1187"/>
      <c r="R69" s="1187"/>
      <c r="S69" s="1187"/>
      <c r="T69" s="1187"/>
      <c r="U69" s="1187"/>
      <c r="V69" s="1187"/>
      <c r="W69" s="1187"/>
      <c r="X69" s="1187"/>
      <c r="Y69" s="1187"/>
      <c r="Z69" s="1187"/>
      <c r="AA69" s="1187"/>
      <c r="AB69" s="1187"/>
      <c r="AC69" s="1187"/>
      <c r="AD69" s="1187"/>
      <c r="AE69" s="1187"/>
      <c r="AF69" s="1187"/>
      <c r="AG69" s="1187"/>
      <c r="AH69" s="1187"/>
      <c r="AI69" s="1187"/>
      <c r="AJ69" s="1187"/>
      <c r="AK69" s="1187"/>
      <c r="AL69" s="1187"/>
      <c r="AM69" s="1188"/>
      <c r="AN69" s="1189" t="s">
        <v>578</v>
      </c>
      <c r="AO69" s="1190"/>
    </row>
    <row r="70" spans="1:41" ht="14.45" customHeight="1" thickBot="1" x14ac:dyDescent="0.2">
      <c r="A70" s="834"/>
      <c r="B70" s="1193" t="s">
        <v>579</v>
      </c>
      <c r="C70" s="1194"/>
      <c r="D70" s="1194"/>
      <c r="E70" s="1195"/>
      <c r="F70" s="1178"/>
      <c r="G70" s="1179"/>
      <c r="H70" s="1183"/>
      <c r="I70" s="1184"/>
      <c r="J70" s="1185"/>
      <c r="K70" s="1194" t="s">
        <v>580</v>
      </c>
      <c r="L70" s="1194"/>
      <c r="M70" s="1195"/>
      <c r="N70" s="1196" t="s">
        <v>580</v>
      </c>
      <c r="O70" s="1197"/>
      <c r="P70" s="1197"/>
      <c r="Q70" s="1198"/>
      <c r="R70" s="1199" t="s">
        <v>581</v>
      </c>
      <c r="S70" s="1200"/>
      <c r="T70" s="1200"/>
      <c r="U70" s="1200"/>
      <c r="V70" s="1200"/>
      <c r="W70" s="1200"/>
      <c r="X70" s="1200"/>
      <c r="Y70" s="1200"/>
      <c r="Z70" s="1200"/>
      <c r="AA70" s="1200"/>
      <c r="AB70" s="1200"/>
      <c r="AC70" s="1200"/>
      <c r="AD70" s="1200"/>
      <c r="AE70" s="1200"/>
      <c r="AF70" s="1200"/>
      <c r="AG70" s="1200"/>
      <c r="AH70" s="1200"/>
      <c r="AI70" s="1201"/>
      <c r="AJ70" s="1199" t="s">
        <v>582</v>
      </c>
      <c r="AK70" s="1200"/>
      <c r="AL70" s="1200"/>
      <c r="AM70" s="1200"/>
      <c r="AN70" s="1191"/>
      <c r="AO70" s="1192"/>
    </row>
    <row r="71" spans="1:41" ht="14.45" customHeight="1" x14ac:dyDescent="0.15">
      <c r="A71" s="1385" t="s">
        <v>673</v>
      </c>
      <c r="B71" s="835" t="s">
        <v>1120</v>
      </c>
      <c r="C71" s="836"/>
      <c r="D71" s="836"/>
      <c r="E71" s="837"/>
      <c r="F71" s="1101" t="s">
        <v>585</v>
      </c>
      <c r="G71" s="1102"/>
      <c r="H71" s="838"/>
      <c r="I71" s="822"/>
      <c r="J71" s="840"/>
      <c r="K71" s="1104" t="s">
        <v>674</v>
      </c>
      <c r="L71" s="1104"/>
      <c r="M71" s="1105"/>
      <c r="N71" s="1369" t="s">
        <v>1121</v>
      </c>
      <c r="O71" s="1104"/>
      <c r="P71" s="1104"/>
      <c r="Q71" s="1105"/>
      <c r="R71" s="841" t="s">
        <v>587</v>
      </c>
      <c r="S71" s="842" t="s">
        <v>675</v>
      </c>
      <c r="T71" s="842"/>
      <c r="U71" s="842"/>
      <c r="V71" s="842"/>
      <c r="W71" s="836"/>
      <c r="X71" s="842"/>
      <c r="Y71" s="842"/>
      <c r="Z71" s="842"/>
      <c r="AA71" s="836"/>
      <c r="AB71" s="836"/>
      <c r="AC71" s="836"/>
      <c r="AD71" s="843"/>
      <c r="AE71" s="836"/>
      <c r="AF71" s="836"/>
      <c r="AG71" s="836"/>
      <c r="AH71" s="836"/>
      <c r="AI71" s="839"/>
      <c r="AJ71" s="844" t="s">
        <v>587</v>
      </c>
      <c r="AK71" s="820" t="s">
        <v>649</v>
      </c>
      <c r="AL71" s="836"/>
      <c r="AM71" s="836"/>
      <c r="AN71" s="845"/>
      <c r="AO71" s="846"/>
    </row>
    <row r="72" spans="1:41" ht="14.45" customHeight="1" x14ac:dyDescent="0.15">
      <c r="A72" s="1099"/>
      <c r="B72" s="1374" t="s">
        <v>676</v>
      </c>
      <c r="C72" s="1372"/>
      <c r="D72" s="1372"/>
      <c r="E72" s="1373"/>
      <c r="F72" s="1110"/>
      <c r="G72" s="1111"/>
      <c r="H72" s="841" t="s">
        <v>587</v>
      </c>
      <c r="I72" s="1112" t="s">
        <v>590</v>
      </c>
      <c r="J72" s="1113"/>
      <c r="K72" s="1377" t="s">
        <v>677</v>
      </c>
      <c r="L72" s="1377"/>
      <c r="M72" s="1378"/>
      <c r="N72" s="1379" t="s">
        <v>678</v>
      </c>
      <c r="O72" s="1377"/>
      <c r="P72" s="1377"/>
      <c r="Q72" s="1378"/>
      <c r="R72" s="850" t="s">
        <v>1122</v>
      </c>
      <c r="S72" s="851" t="s">
        <v>679</v>
      </c>
      <c r="T72" s="851"/>
      <c r="U72" s="851"/>
      <c r="V72" s="851"/>
      <c r="W72" s="852"/>
      <c r="X72" s="851"/>
      <c r="Y72" s="851"/>
      <c r="Z72" s="851"/>
      <c r="AA72" s="852"/>
      <c r="AB72" s="852"/>
      <c r="AC72" s="852"/>
      <c r="AD72" s="853"/>
      <c r="AE72" s="852"/>
      <c r="AF72" s="852"/>
      <c r="AG72" s="852"/>
      <c r="AH72" s="852"/>
      <c r="AI72" s="854"/>
      <c r="AJ72" s="841" t="s">
        <v>587</v>
      </c>
      <c r="AK72" s="820" t="s">
        <v>1123</v>
      </c>
      <c r="AL72" s="820"/>
      <c r="AM72" s="855"/>
      <c r="AN72" s="1375" t="s">
        <v>1076</v>
      </c>
      <c r="AO72" s="1376"/>
    </row>
    <row r="73" spans="1:41" ht="14.45" customHeight="1" x14ac:dyDescent="0.15">
      <c r="A73" s="1099"/>
      <c r="B73" s="1374" t="s">
        <v>680</v>
      </c>
      <c r="C73" s="1372"/>
      <c r="D73" s="1372"/>
      <c r="E73" s="1373"/>
      <c r="F73" s="820"/>
      <c r="G73" s="856"/>
      <c r="H73" s="841" t="s">
        <v>587</v>
      </c>
      <c r="I73" s="1112" t="s">
        <v>593</v>
      </c>
      <c r="J73" s="1113"/>
      <c r="K73" s="1371" t="s">
        <v>681</v>
      </c>
      <c r="L73" s="1372"/>
      <c r="M73" s="1373"/>
      <c r="N73" s="1374" t="s">
        <v>682</v>
      </c>
      <c r="O73" s="1372"/>
      <c r="P73" s="1372"/>
      <c r="Q73" s="1373"/>
      <c r="R73" s="857" t="s">
        <v>1107</v>
      </c>
      <c r="S73" s="858" t="s">
        <v>587</v>
      </c>
      <c r="T73" s="821" t="s">
        <v>668</v>
      </c>
      <c r="U73" s="859"/>
      <c r="V73" s="858" t="s">
        <v>587</v>
      </c>
      <c r="W73" s="859" t="s">
        <v>683</v>
      </c>
      <c r="X73" s="859"/>
      <c r="Y73" s="859"/>
      <c r="Z73" s="821"/>
      <c r="AA73" s="859"/>
      <c r="AB73" s="821"/>
      <c r="AC73" s="821"/>
      <c r="AD73" s="858" t="s">
        <v>587</v>
      </c>
      <c r="AE73" s="859" t="s">
        <v>684</v>
      </c>
      <c r="AF73" s="822"/>
      <c r="AG73" s="821"/>
      <c r="AH73" s="821"/>
      <c r="AI73" s="856"/>
      <c r="AJ73" s="841" t="s">
        <v>587</v>
      </c>
      <c r="AK73" s="820" t="s">
        <v>701</v>
      </c>
      <c r="AL73" s="820"/>
      <c r="AM73" s="820"/>
      <c r="AN73" s="1375"/>
      <c r="AO73" s="1376"/>
    </row>
    <row r="74" spans="1:41" ht="14.45" customHeight="1" x14ac:dyDescent="0.15">
      <c r="A74" s="1099"/>
      <c r="B74" s="1380" t="s">
        <v>685</v>
      </c>
      <c r="C74" s="1109"/>
      <c r="D74" s="1109"/>
      <c r="E74" s="1381"/>
      <c r="F74" s="820"/>
      <c r="G74" s="856"/>
      <c r="H74" s="841" t="s">
        <v>587</v>
      </c>
      <c r="I74" s="1112" t="s">
        <v>595</v>
      </c>
      <c r="J74" s="1113"/>
      <c r="K74" s="1382" t="s">
        <v>686</v>
      </c>
      <c r="L74" s="1383"/>
      <c r="M74" s="1384"/>
      <c r="N74" s="1379" t="s">
        <v>687</v>
      </c>
      <c r="O74" s="1383"/>
      <c r="P74" s="1383"/>
      <c r="Q74" s="1384"/>
      <c r="R74" s="860" t="s">
        <v>587</v>
      </c>
      <c r="S74" s="851" t="s">
        <v>688</v>
      </c>
      <c r="T74" s="851"/>
      <c r="U74" s="851"/>
      <c r="V74" s="851"/>
      <c r="W74" s="852"/>
      <c r="X74" s="851"/>
      <c r="Y74" s="851"/>
      <c r="Z74" s="851"/>
      <c r="AA74" s="852"/>
      <c r="AB74" s="853"/>
      <c r="AC74" s="853"/>
      <c r="AD74" s="853"/>
      <c r="AE74" s="853"/>
      <c r="AF74" s="853"/>
      <c r="AG74" s="853"/>
      <c r="AH74" s="853"/>
      <c r="AI74" s="854"/>
      <c r="AJ74" s="841" t="s">
        <v>587</v>
      </c>
      <c r="AK74" s="826" t="s">
        <v>1124</v>
      </c>
      <c r="AL74" s="820"/>
      <c r="AM74" s="855"/>
      <c r="AN74" s="1169" t="s">
        <v>587</v>
      </c>
      <c r="AO74" s="1170"/>
    </row>
    <row r="75" spans="1:41" ht="14.45" customHeight="1" x14ac:dyDescent="0.15">
      <c r="A75" s="1099"/>
      <c r="B75" s="861"/>
      <c r="C75" s="820"/>
      <c r="D75" s="820"/>
      <c r="E75" s="855"/>
      <c r="F75" s="820"/>
      <c r="G75" s="856"/>
      <c r="H75" s="841" t="s">
        <v>587</v>
      </c>
      <c r="I75" s="1112" t="s">
        <v>597</v>
      </c>
      <c r="J75" s="1113"/>
      <c r="K75" s="1371" t="s">
        <v>689</v>
      </c>
      <c r="L75" s="1387"/>
      <c r="M75" s="1388"/>
      <c r="N75" s="1389" t="s">
        <v>690</v>
      </c>
      <c r="O75" s="1390"/>
      <c r="P75" s="1390"/>
      <c r="Q75" s="1391"/>
      <c r="R75" s="862" t="s">
        <v>587</v>
      </c>
      <c r="S75" s="863" t="s">
        <v>691</v>
      </c>
      <c r="T75" s="863"/>
      <c r="U75" s="863"/>
      <c r="V75" s="863"/>
      <c r="W75" s="864"/>
      <c r="X75" s="863"/>
      <c r="Y75" s="863"/>
      <c r="Z75" s="863"/>
      <c r="AA75" s="864"/>
      <c r="AB75" s="865"/>
      <c r="AC75" s="865"/>
      <c r="AD75" s="865"/>
      <c r="AE75" s="865"/>
      <c r="AF75" s="865"/>
      <c r="AG75" s="865"/>
      <c r="AH75" s="865"/>
      <c r="AI75" s="866"/>
      <c r="AJ75" s="841" t="s">
        <v>587</v>
      </c>
      <c r="AK75" s="826" t="s">
        <v>1125</v>
      </c>
      <c r="AL75" s="822"/>
      <c r="AM75" s="822"/>
      <c r="AN75" s="867"/>
      <c r="AO75" s="868"/>
    </row>
    <row r="76" spans="1:41" ht="14.45" customHeight="1" x14ac:dyDescent="0.15">
      <c r="A76" s="1099"/>
      <c r="B76" s="861"/>
      <c r="C76" s="820"/>
      <c r="D76" s="820"/>
      <c r="E76" s="855"/>
      <c r="F76" s="820"/>
      <c r="G76" s="856"/>
      <c r="H76" s="857"/>
      <c r="I76" s="822"/>
      <c r="J76" s="869"/>
      <c r="K76" s="1382" t="s">
        <v>692</v>
      </c>
      <c r="L76" s="1377"/>
      <c r="M76" s="1378"/>
      <c r="N76" s="1379" t="s">
        <v>686</v>
      </c>
      <c r="O76" s="1377"/>
      <c r="P76" s="1377"/>
      <c r="Q76" s="1378"/>
      <c r="R76" s="841" t="s">
        <v>587</v>
      </c>
      <c r="S76" s="851" t="s">
        <v>693</v>
      </c>
      <c r="T76" s="851"/>
      <c r="U76" s="851"/>
      <c r="V76" s="851"/>
      <c r="W76" s="852"/>
      <c r="X76" s="851"/>
      <c r="Y76" s="851"/>
      <c r="Z76" s="851"/>
      <c r="AA76" s="852"/>
      <c r="AB76" s="852"/>
      <c r="AC76" s="852"/>
      <c r="AD76" s="853"/>
      <c r="AE76" s="852"/>
      <c r="AF76" s="852"/>
      <c r="AG76" s="852"/>
      <c r="AH76" s="852"/>
      <c r="AI76" s="854"/>
      <c r="AJ76" s="841" t="s">
        <v>587</v>
      </c>
      <c r="AK76" s="1171"/>
      <c r="AL76" s="1171"/>
      <c r="AM76" s="1172"/>
      <c r="AN76" s="867"/>
      <c r="AO76" s="868"/>
    </row>
    <row r="77" spans="1:41" ht="14.45" customHeight="1" x14ac:dyDescent="0.15">
      <c r="A77" s="1099"/>
      <c r="B77" s="820"/>
      <c r="C77" s="859"/>
      <c r="D77" s="820"/>
      <c r="E77" s="820"/>
      <c r="F77" s="861"/>
      <c r="G77" s="856"/>
      <c r="H77" s="857"/>
      <c r="I77" s="822"/>
      <c r="J77" s="869"/>
      <c r="K77" s="1371" t="s">
        <v>694</v>
      </c>
      <c r="L77" s="1372"/>
      <c r="M77" s="1373"/>
      <c r="N77" s="1374" t="s">
        <v>1126</v>
      </c>
      <c r="O77" s="1372"/>
      <c r="P77" s="1372"/>
      <c r="Q77" s="1373"/>
      <c r="R77" s="822"/>
      <c r="S77" s="822"/>
      <c r="T77" s="859"/>
      <c r="U77" s="859"/>
      <c r="V77" s="859"/>
      <c r="W77" s="820"/>
      <c r="X77" s="859"/>
      <c r="Y77" s="859"/>
      <c r="Z77" s="859"/>
      <c r="AA77" s="820"/>
      <c r="AB77" s="821"/>
      <c r="AC77" s="821"/>
      <c r="AD77" s="821"/>
      <c r="AE77" s="821"/>
      <c r="AF77" s="821"/>
      <c r="AG77" s="821"/>
      <c r="AH77" s="821"/>
      <c r="AI77" s="821"/>
      <c r="AJ77" s="841" t="s">
        <v>587</v>
      </c>
      <c r="AK77" s="1171"/>
      <c r="AL77" s="1171"/>
      <c r="AM77" s="1172"/>
      <c r="AN77" s="867"/>
      <c r="AO77" s="868"/>
    </row>
    <row r="78" spans="1:41" ht="14.45" customHeight="1" x14ac:dyDescent="0.15">
      <c r="A78" s="1099"/>
      <c r="B78" s="861"/>
      <c r="C78" s="820"/>
      <c r="D78" s="820"/>
      <c r="E78" s="855"/>
      <c r="F78" s="820"/>
      <c r="G78" s="856"/>
      <c r="H78" s="857"/>
      <c r="I78" s="822"/>
      <c r="J78" s="869"/>
      <c r="K78" s="1382" t="s">
        <v>695</v>
      </c>
      <c r="L78" s="1377"/>
      <c r="M78" s="1378"/>
      <c r="N78" s="1403" t="s">
        <v>696</v>
      </c>
      <c r="O78" s="1404"/>
      <c r="P78" s="1404"/>
      <c r="Q78" s="1405"/>
      <c r="R78" s="860" t="s">
        <v>587</v>
      </c>
      <c r="S78" s="851" t="s">
        <v>697</v>
      </c>
      <c r="T78" s="851"/>
      <c r="U78" s="851"/>
      <c r="V78" s="851"/>
      <c r="W78" s="852"/>
      <c r="X78" s="851"/>
      <c r="Y78" s="851"/>
      <c r="Z78" s="851"/>
      <c r="AA78" s="852"/>
      <c r="AB78" s="852"/>
      <c r="AC78" s="852"/>
      <c r="AD78" s="853"/>
      <c r="AE78" s="852"/>
      <c r="AF78" s="852"/>
      <c r="AG78" s="852"/>
      <c r="AH78" s="852"/>
      <c r="AI78" s="854"/>
      <c r="AJ78" s="822"/>
      <c r="AK78" s="822"/>
      <c r="AL78" s="820"/>
      <c r="AM78" s="820"/>
      <c r="AN78" s="867"/>
      <c r="AO78" s="868"/>
    </row>
    <row r="79" spans="1:41" ht="14.45" customHeight="1" thickBot="1" x14ac:dyDescent="0.2">
      <c r="A79" s="1386"/>
      <c r="B79" s="870"/>
      <c r="C79" s="871"/>
      <c r="D79" s="871"/>
      <c r="E79" s="872"/>
      <c r="F79" s="871"/>
      <c r="G79" s="873"/>
      <c r="H79" s="874"/>
      <c r="I79" s="822"/>
      <c r="J79" s="875"/>
      <c r="K79" s="1194" t="s">
        <v>698</v>
      </c>
      <c r="L79" s="1194"/>
      <c r="M79" s="1195"/>
      <c r="N79" s="1193" t="s">
        <v>699</v>
      </c>
      <c r="O79" s="1571"/>
      <c r="P79" s="1571"/>
      <c r="Q79" s="1572"/>
      <c r="R79" s="874"/>
      <c r="S79" s="876"/>
      <c r="T79" s="876"/>
      <c r="U79" s="876"/>
      <c r="V79" s="876"/>
      <c r="W79" s="871"/>
      <c r="X79" s="876"/>
      <c r="Y79" s="876"/>
      <c r="Z79" s="876"/>
      <c r="AA79" s="871"/>
      <c r="AB79" s="877"/>
      <c r="AC79" s="877"/>
      <c r="AD79" s="877"/>
      <c r="AE79" s="877"/>
      <c r="AF79" s="877"/>
      <c r="AG79" s="877"/>
      <c r="AH79" s="877"/>
      <c r="AI79" s="873"/>
      <c r="AJ79" s="878"/>
      <c r="AK79" s="879"/>
      <c r="AL79" s="871"/>
      <c r="AM79" s="872"/>
      <c r="AN79" s="867"/>
      <c r="AO79" s="868"/>
    </row>
    <row r="80" spans="1:41" ht="14.45" customHeight="1" x14ac:dyDescent="0.15">
      <c r="A80" s="1385" t="s">
        <v>1345</v>
      </c>
      <c r="B80" s="835" t="s">
        <v>1127</v>
      </c>
      <c r="C80" s="836"/>
      <c r="D80" s="836"/>
      <c r="E80" s="837"/>
      <c r="F80" s="1101" t="s">
        <v>585</v>
      </c>
      <c r="G80" s="1102"/>
      <c r="H80" s="838"/>
      <c r="I80" s="843"/>
      <c r="J80" s="880"/>
      <c r="K80" s="1103" t="s">
        <v>700</v>
      </c>
      <c r="L80" s="1104"/>
      <c r="M80" s="1104"/>
      <c r="N80" s="1415"/>
      <c r="O80" s="1415"/>
      <c r="P80" s="1415"/>
      <c r="Q80" s="1416"/>
      <c r="R80" s="881" t="s">
        <v>587</v>
      </c>
      <c r="S80" s="842" t="s">
        <v>1346</v>
      </c>
      <c r="T80" s="842"/>
      <c r="U80" s="842"/>
      <c r="V80" s="842"/>
      <c r="W80" s="842"/>
      <c r="X80" s="842"/>
      <c r="Y80" s="842"/>
      <c r="Z80" s="842"/>
      <c r="AA80" s="842"/>
      <c r="AB80" s="842"/>
      <c r="AC80" s="842"/>
      <c r="AD80" s="842"/>
      <c r="AE80" s="842"/>
      <c r="AF80" s="842"/>
      <c r="AG80" s="842"/>
      <c r="AH80" s="842"/>
      <c r="AI80" s="882"/>
      <c r="AJ80" s="844" t="s">
        <v>587</v>
      </c>
      <c r="AK80" s="883" t="s">
        <v>1347</v>
      </c>
      <c r="AL80" s="836"/>
      <c r="AM80" s="836"/>
      <c r="AN80" s="845"/>
      <c r="AO80" s="846"/>
    </row>
    <row r="81" spans="1:41" ht="14.45" customHeight="1" x14ac:dyDescent="0.15">
      <c r="A81" s="1099"/>
      <c r="B81" s="1374" t="s">
        <v>1128</v>
      </c>
      <c r="C81" s="1392"/>
      <c r="D81" s="1392"/>
      <c r="E81" s="1393"/>
      <c r="F81" s="1110"/>
      <c r="G81" s="1111"/>
      <c r="H81" s="841" t="s">
        <v>587</v>
      </c>
      <c r="I81" s="1112" t="s">
        <v>590</v>
      </c>
      <c r="J81" s="1112"/>
      <c r="K81" s="1417"/>
      <c r="L81" s="1387"/>
      <c r="M81" s="1387"/>
      <c r="N81" s="1387"/>
      <c r="O81" s="1387"/>
      <c r="P81" s="1387"/>
      <c r="Q81" s="1388"/>
      <c r="R81" s="885" t="s">
        <v>587</v>
      </c>
      <c r="S81" s="886" t="s">
        <v>1348</v>
      </c>
      <c r="T81" s="886"/>
      <c r="U81" s="886"/>
      <c r="V81" s="886"/>
      <c r="W81" s="886"/>
      <c r="X81" s="886"/>
      <c r="Y81" s="886"/>
      <c r="Z81" s="886"/>
      <c r="AA81" s="886"/>
      <c r="AB81" s="886"/>
      <c r="AC81" s="886"/>
      <c r="AD81" s="886"/>
      <c r="AE81" s="886"/>
      <c r="AF81" s="886"/>
      <c r="AG81" s="886"/>
      <c r="AH81" s="886"/>
      <c r="AI81" s="887"/>
      <c r="AJ81" s="841" t="s">
        <v>587</v>
      </c>
      <c r="AK81" s="826" t="s">
        <v>1349</v>
      </c>
      <c r="AL81" s="820"/>
      <c r="AM81" s="820"/>
      <c r="AN81" s="1375" t="s">
        <v>1076</v>
      </c>
      <c r="AO81" s="1376"/>
    </row>
    <row r="82" spans="1:41" ht="14.45" customHeight="1" x14ac:dyDescent="0.15">
      <c r="A82" s="1099"/>
      <c r="B82" s="847"/>
      <c r="C82" s="1009"/>
      <c r="D82" s="1009"/>
      <c r="E82" s="884"/>
      <c r="F82" s="822"/>
      <c r="G82" s="888"/>
      <c r="H82" s="841" t="s">
        <v>587</v>
      </c>
      <c r="I82" s="1411" t="s">
        <v>593</v>
      </c>
      <c r="J82" s="1412"/>
      <c r="K82" s="1417"/>
      <c r="L82" s="1387"/>
      <c r="M82" s="1387"/>
      <c r="N82" s="1387"/>
      <c r="O82" s="1387"/>
      <c r="P82" s="1387"/>
      <c r="Q82" s="1388"/>
      <c r="R82" s="885" t="s">
        <v>587</v>
      </c>
      <c r="S82" s="886" t="s">
        <v>1440</v>
      </c>
      <c r="T82" s="886"/>
      <c r="U82" s="889"/>
      <c r="V82" s="889"/>
      <c r="W82" s="889"/>
      <c r="X82" s="889"/>
      <c r="Y82" s="889"/>
      <c r="Z82" s="889"/>
      <c r="AA82" s="889"/>
      <c r="AB82" s="889"/>
      <c r="AC82" s="889"/>
      <c r="AD82" s="889"/>
      <c r="AE82" s="889"/>
      <c r="AF82" s="889"/>
      <c r="AG82" s="889"/>
      <c r="AH82" s="889"/>
      <c r="AI82" s="856"/>
      <c r="AJ82" s="841" t="s">
        <v>587</v>
      </c>
      <c r="AK82" s="1413" t="s">
        <v>1350</v>
      </c>
      <c r="AL82" s="1413"/>
      <c r="AM82" s="1414"/>
      <c r="AN82" s="1375"/>
      <c r="AO82" s="1376"/>
    </row>
    <row r="83" spans="1:41" ht="14.45" customHeight="1" x14ac:dyDescent="0.15">
      <c r="A83" s="1099"/>
      <c r="B83" s="1374" t="s">
        <v>1129</v>
      </c>
      <c r="C83" s="1392"/>
      <c r="D83" s="1392"/>
      <c r="E83" s="1393"/>
      <c r="F83" s="1173" t="s">
        <v>1486</v>
      </c>
      <c r="G83" s="1174"/>
      <c r="H83" s="841" t="s">
        <v>587</v>
      </c>
      <c r="I83" s="1411" t="s">
        <v>595</v>
      </c>
      <c r="J83" s="1412"/>
      <c r="K83" s="1418"/>
      <c r="L83" s="1390"/>
      <c r="M83" s="1390"/>
      <c r="N83" s="1390"/>
      <c r="O83" s="1390"/>
      <c r="P83" s="1390"/>
      <c r="Q83" s="1391"/>
      <c r="R83" s="890" t="s">
        <v>587</v>
      </c>
      <c r="S83" s="863" t="s">
        <v>1465</v>
      </c>
      <c r="T83" s="863"/>
      <c r="U83" s="891"/>
      <c r="V83" s="891"/>
      <c r="W83" s="891"/>
      <c r="X83" s="891"/>
      <c r="Y83" s="891"/>
      <c r="Z83" s="891"/>
      <c r="AA83" s="891"/>
      <c r="AB83" s="891"/>
      <c r="AC83" s="891"/>
      <c r="AD83" s="891"/>
      <c r="AE83" s="891"/>
      <c r="AF83" s="891"/>
      <c r="AG83" s="891"/>
      <c r="AH83" s="891"/>
      <c r="AI83" s="892"/>
      <c r="AJ83" s="841" t="s">
        <v>587</v>
      </c>
      <c r="AK83" s="826" t="s">
        <v>1352</v>
      </c>
      <c r="AL83" s="826"/>
      <c r="AM83" s="893"/>
      <c r="AN83" s="1375"/>
      <c r="AO83" s="1376"/>
    </row>
    <row r="84" spans="1:41" ht="14.45" customHeight="1" x14ac:dyDescent="0.15">
      <c r="A84" s="1099"/>
      <c r="B84" s="857" t="s">
        <v>623</v>
      </c>
      <c r="C84" s="894"/>
      <c r="D84" s="820" t="s">
        <v>1130</v>
      </c>
      <c r="E84" s="855"/>
      <c r="F84" s="1173"/>
      <c r="G84" s="1174"/>
      <c r="H84" s="841" t="s">
        <v>587</v>
      </c>
      <c r="I84" s="1112" t="s">
        <v>597</v>
      </c>
      <c r="J84" s="1112"/>
      <c r="K84" s="1394" t="s">
        <v>1353</v>
      </c>
      <c r="L84" s="1143"/>
      <c r="M84" s="1144"/>
      <c r="N84" s="1379" t="s">
        <v>702</v>
      </c>
      <c r="O84" s="1377"/>
      <c r="P84" s="1377"/>
      <c r="Q84" s="1378"/>
      <c r="R84" s="841" t="s">
        <v>587</v>
      </c>
      <c r="S84" s="859" t="s">
        <v>1354</v>
      </c>
      <c r="T84" s="859"/>
      <c r="U84" s="859"/>
      <c r="V84" s="859"/>
      <c r="W84" s="859"/>
      <c r="X84" s="859"/>
      <c r="Y84" s="859"/>
      <c r="Z84" s="859"/>
      <c r="AA84" s="859"/>
      <c r="AB84" s="859"/>
      <c r="AC84" s="859"/>
      <c r="AD84" s="821"/>
      <c r="AE84" s="859"/>
      <c r="AF84" s="859"/>
      <c r="AG84" s="859"/>
      <c r="AH84" s="821"/>
      <c r="AI84" s="856"/>
      <c r="AJ84" s="841" t="s">
        <v>587</v>
      </c>
      <c r="AK84" s="826" t="s">
        <v>1355</v>
      </c>
      <c r="AL84" s="826"/>
      <c r="AM84" s="893"/>
      <c r="AN84" s="1169" t="s">
        <v>587</v>
      </c>
      <c r="AO84" s="1170"/>
    </row>
    <row r="85" spans="1:41" ht="14.45" customHeight="1" x14ac:dyDescent="0.15">
      <c r="A85" s="1099"/>
      <c r="B85" s="861"/>
      <c r="C85" s="820"/>
      <c r="D85" s="820"/>
      <c r="E85" s="855"/>
      <c r="F85" s="1173"/>
      <c r="G85" s="1174"/>
      <c r="H85" s="857"/>
      <c r="I85" s="848"/>
      <c r="J85" s="848"/>
      <c r="K85" s="1395"/>
      <c r="L85" s="1146"/>
      <c r="M85" s="1147"/>
      <c r="N85" s="847"/>
      <c r="O85" s="825"/>
      <c r="P85" s="825"/>
      <c r="Q85" s="1030"/>
      <c r="R85" s="903"/>
      <c r="S85" s="921" t="s">
        <v>1445</v>
      </c>
      <c r="T85" s="1137"/>
      <c r="U85" s="1137"/>
      <c r="V85" s="1137"/>
      <c r="W85" s="1137"/>
      <c r="X85" s="1137"/>
      <c r="Y85" s="859" t="s">
        <v>1446</v>
      </c>
      <c r="Z85" s="859"/>
      <c r="AA85" s="859"/>
      <c r="AB85" s="859"/>
      <c r="AC85" s="859"/>
      <c r="AD85" s="821"/>
      <c r="AE85" s="859"/>
      <c r="AF85" s="859"/>
      <c r="AG85" s="859"/>
      <c r="AH85" s="821"/>
      <c r="AI85" s="856"/>
      <c r="AJ85" s="841" t="s">
        <v>587</v>
      </c>
      <c r="AK85" s="1406"/>
      <c r="AL85" s="1406"/>
      <c r="AM85" s="1407"/>
      <c r="AN85" s="900"/>
      <c r="AO85" s="901"/>
    </row>
    <row r="86" spans="1:41" ht="14.45" customHeight="1" x14ac:dyDescent="0.15">
      <c r="A86" s="1099"/>
      <c r="B86" s="841" t="s">
        <v>587</v>
      </c>
      <c r="C86" s="902" t="s">
        <v>599</v>
      </c>
      <c r="D86" s="820"/>
      <c r="E86" s="855"/>
      <c r="F86" s="1173"/>
      <c r="G86" s="1174"/>
      <c r="H86" s="857"/>
      <c r="I86" s="848"/>
      <c r="J86" s="848"/>
      <c r="K86" s="1395"/>
      <c r="L86" s="1146"/>
      <c r="M86" s="1147"/>
      <c r="N86" s="1389" t="s">
        <v>1356</v>
      </c>
      <c r="O86" s="1107"/>
      <c r="P86" s="1107"/>
      <c r="Q86" s="1108"/>
      <c r="R86" s="897"/>
      <c r="S86" s="976" t="s">
        <v>587</v>
      </c>
      <c r="T86" s="863" t="s">
        <v>1357</v>
      </c>
      <c r="U86" s="863"/>
      <c r="V86" s="863"/>
      <c r="W86" s="863"/>
      <c r="X86" s="859"/>
      <c r="Y86" s="859"/>
      <c r="Z86" s="859"/>
      <c r="AA86" s="859"/>
      <c r="AB86" s="898"/>
      <c r="AC86" s="898"/>
      <c r="AD86" s="898"/>
      <c r="AE86" s="898"/>
      <c r="AF86" s="898"/>
      <c r="AG86" s="898"/>
      <c r="AH86" s="821"/>
      <c r="AI86" s="899"/>
      <c r="AJ86" s="841" t="s">
        <v>587</v>
      </c>
      <c r="AK86" s="1406"/>
      <c r="AL86" s="1406"/>
      <c r="AM86" s="1407"/>
      <c r="AN86" s="900"/>
      <c r="AO86" s="901"/>
    </row>
    <row r="87" spans="1:41" ht="14.45" customHeight="1" x14ac:dyDescent="0.15">
      <c r="A87" s="1099"/>
      <c r="F87" s="1173"/>
      <c r="G87" s="1174"/>
      <c r="H87" s="857"/>
      <c r="I87" s="821"/>
      <c r="J87" s="821"/>
      <c r="K87" s="1395"/>
      <c r="L87" s="1146"/>
      <c r="M87" s="1147"/>
      <c r="N87" s="1379" t="s">
        <v>704</v>
      </c>
      <c r="O87" s="1377"/>
      <c r="P87" s="1377"/>
      <c r="Q87" s="1378"/>
      <c r="R87" s="841" t="s">
        <v>587</v>
      </c>
      <c r="S87" s="859" t="s">
        <v>1358</v>
      </c>
      <c r="T87" s="859"/>
      <c r="U87" s="859"/>
      <c r="V87" s="859"/>
      <c r="W87" s="904"/>
      <c r="X87" s="853"/>
      <c r="Y87" s="851"/>
      <c r="Z87" s="905"/>
      <c r="AA87" s="851"/>
      <c r="AB87" s="851"/>
      <c r="AC87" s="905"/>
      <c r="AD87" s="853"/>
      <c r="AE87" s="851"/>
      <c r="AF87" s="851"/>
      <c r="AG87" s="851"/>
      <c r="AH87" s="853"/>
      <c r="AI87" s="856"/>
      <c r="AN87" s="900"/>
      <c r="AO87" s="901"/>
    </row>
    <row r="88" spans="1:41" ht="14.45" customHeight="1" x14ac:dyDescent="0.15">
      <c r="A88" s="1099"/>
      <c r="B88" s="822"/>
      <c r="C88" s="902"/>
      <c r="D88" s="820"/>
      <c r="E88" s="855"/>
      <c r="F88" s="1173"/>
      <c r="G88" s="1174"/>
      <c r="H88" s="857"/>
      <c r="I88" s="821"/>
      <c r="J88" s="821"/>
      <c r="K88" s="1395"/>
      <c r="L88" s="1146"/>
      <c r="M88" s="1147"/>
      <c r="N88" s="847"/>
      <c r="O88" s="825"/>
      <c r="P88" s="825"/>
      <c r="Q88" s="1030"/>
      <c r="R88" s="903"/>
      <c r="S88" s="921" t="s">
        <v>1445</v>
      </c>
      <c r="T88" s="1137"/>
      <c r="U88" s="1137"/>
      <c r="V88" s="1137"/>
      <c r="W88" s="1137"/>
      <c r="X88" s="1137"/>
      <c r="Y88" s="859" t="s">
        <v>1444</v>
      </c>
      <c r="Z88" s="904"/>
      <c r="AA88" s="859"/>
      <c r="AB88" s="859"/>
      <c r="AC88" s="904"/>
      <c r="AD88" s="821"/>
      <c r="AE88" s="859"/>
      <c r="AF88" s="859"/>
      <c r="AG88" s="859"/>
      <c r="AH88" s="821"/>
      <c r="AI88" s="856"/>
      <c r="AJ88" s="821"/>
      <c r="AK88" s="821"/>
      <c r="AL88" s="821"/>
      <c r="AM88" s="856"/>
      <c r="AN88" s="1011"/>
      <c r="AO88" s="901"/>
    </row>
    <row r="89" spans="1:41" ht="14.45" customHeight="1" x14ac:dyDescent="0.15">
      <c r="A89" s="1099"/>
      <c r="B89" s="822"/>
      <c r="C89" s="822"/>
      <c r="D89" s="822"/>
      <c r="E89" s="888"/>
      <c r="F89" s="1173"/>
      <c r="G89" s="1174"/>
      <c r="H89" s="822"/>
      <c r="I89" s="822"/>
      <c r="J89" s="822"/>
      <c r="K89" s="1396"/>
      <c r="L89" s="1397"/>
      <c r="M89" s="1398"/>
      <c r="N89" s="1389" t="s">
        <v>705</v>
      </c>
      <c r="O89" s="1107"/>
      <c r="P89" s="1107"/>
      <c r="Q89" s="1108"/>
      <c r="R89" s="865"/>
      <c r="S89" s="858" t="s">
        <v>587</v>
      </c>
      <c r="T89" s="863" t="s">
        <v>1359</v>
      </c>
      <c r="U89" s="863"/>
      <c r="V89" s="863"/>
      <c r="W89" s="863"/>
      <c r="X89" s="859"/>
      <c r="Y89" s="859"/>
      <c r="Z89" s="859"/>
      <c r="AA89" s="859"/>
      <c r="AB89" s="898"/>
      <c r="AC89" s="898"/>
      <c r="AD89" s="898"/>
      <c r="AE89" s="898"/>
      <c r="AF89" s="898"/>
      <c r="AG89" s="898"/>
      <c r="AH89" s="865"/>
      <c r="AI89" s="866"/>
      <c r="AJ89" s="821"/>
      <c r="AK89" s="821"/>
      <c r="AL89" s="821"/>
      <c r="AM89" s="856"/>
      <c r="AN89" s="822"/>
      <c r="AO89" s="868"/>
    </row>
    <row r="90" spans="1:41" ht="14.45" customHeight="1" x14ac:dyDescent="0.15">
      <c r="A90" s="1099"/>
      <c r="B90" s="822"/>
      <c r="C90" s="822"/>
      <c r="D90" s="822"/>
      <c r="E90" s="888"/>
      <c r="F90" s="1173"/>
      <c r="G90" s="1174"/>
      <c r="H90" s="822"/>
      <c r="I90" s="822"/>
      <c r="J90" s="822"/>
      <c r="K90" s="1114" t="s">
        <v>1360</v>
      </c>
      <c r="L90" s="1115"/>
      <c r="M90" s="1116"/>
      <c r="N90" s="1132" t="s">
        <v>1361</v>
      </c>
      <c r="O90" s="1115"/>
      <c r="P90" s="1115"/>
      <c r="Q90" s="1116"/>
      <c r="R90" s="895" t="s">
        <v>1362</v>
      </c>
      <c r="S90" s="851"/>
      <c r="T90" s="906" t="s">
        <v>1363</v>
      </c>
      <c r="U90" s="1430"/>
      <c r="V90" s="1430"/>
      <c r="W90" s="1430"/>
      <c r="X90" s="1430"/>
      <c r="Y90" s="1430"/>
      <c r="Z90" s="1430"/>
      <c r="AA90" s="1430"/>
      <c r="AB90" s="1430"/>
      <c r="AC90" s="1430"/>
      <c r="AD90" s="1430"/>
      <c r="AE90" s="1430"/>
      <c r="AF90" s="1430"/>
      <c r="AG90" s="1430"/>
      <c r="AH90" s="1430"/>
      <c r="AI90" s="907" t="s">
        <v>1364</v>
      </c>
      <c r="AJ90" s="821"/>
      <c r="AK90" s="821"/>
      <c r="AL90" s="821"/>
      <c r="AM90" s="856"/>
      <c r="AN90" s="822"/>
      <c r="AO90" s="868"/>
    </row>
    <row r="91" spans="1:41" ht="14.45" customHeight="1" x14ac:dyDescent="0.15">
      <c r="A91" s="1099"/>
      <c r="B91" s="822"/>
      <c r="C91" s="822"/>
      <c r="D91" s="822"/>
      <c r="E91" s="888"/>
      <c r="F91" s="1173"/>
      <c r="G91" s="1174"/>
      <c r="H91" s="822"/>
      <c r="I91" s="822"/>
      <c r="J91" s="822"/>
      <c r="K91" s="1117"/>
      <c r="L91" s="1118"/>
      <c r="M91" s="1119"/>
      <c r="N91" s="1153"/>
      <c r="O91" s="1118"/>
      <c r="P91" s="1118"/>
      <c r="Q91" s="1119"/>
      <c r="R91" s="903"/>
      <c r="S91" s="859"/>
      <c r="T91" s="859" t="s">
        <v>1365</v>
      </c>
      <c r="U91" s="1012"/>
      <c r="V91" s="1012"/>
      <c r="W91" s="1012"/>
      <c r="X91" s="1012"/>
      <c r="Y91" s="1013" t="s">
        <v>1363</v>
      </c>
      <c r="Z91" s="1408"/>
      <c r="AA91" s="1408"/>
      <c r="AB91" s="1408"/>
      <c r="AC91" s="1408"/>
      <c r="AD91" s="1408"/>
      <c r="AE91" s="1010" t="s">
        <v>1366</v>
      </c>
      <c r="AF91" s="1014"/>
      <c r="AG91" s="1419"/>
      <c r="AH91" s="1419"/>
      <c r="AI91" s="855"/>
      <c r="AJ91" s="821"/>
      <c r="AK91" s="821"/>
      <c r="AL91" s="821"/>
      <c r="AM91" s="856"/>
      <c r="AN91" s="822"/>
      <c r="AO91" s="868"/>
    </row>
    <row r="92" spans="1:41" ht="14.45" customHeight="1" x14ac:dyDescent="0.15">
      <c r="A92" s="1099"/>
      <c r="B92" s="822"/>
      <c r="C92" s="822"/>
      <c r="D92" s="822"/>
      <c r="E92" s="888"/>
      <c r="F92" s="1173"/>
      <c r="G92" s="1174"/>
      <c r="H92" s="822"/>
      <c r="I92" s="822"/>
      <c r="J92" s="822"/>
      <c r="K92" s="1117"/>
      <c r="L92" s="1118"/>
      <c r="M92" s="1119"/>
      <c r="N92" s="1153"/>
      <c r="O92" s="1118"/>
      <c r="P92" s="1118"/>
      <c r="Q92" s="1119"/>
      <c r="R92" s="896"/>
      <c r="S92" s="863"/>
      <c r="T92" s="863" t="s">
        <v>1367</v>
      </c>
      <c r="U92" s="863"/>
      <c r="V92" s="911"/>
      <c r="W92" s="911"/>
      <c r="X92" s="865"/>
      <c r="Y92" s="912" t="s">
        <v>1363</v>
      </c>
      <c r="Z92" s="1420"/>
      <c r="AA92" s="1420"/>
      <c r="AB92" s="1420"/>
      <c r="AC92" s="1420"/>
      <c r="AD92" s="1420"/>
      <c r="AE92" s="913" t="s">
        <v>1366</v>
      </c>
      <c r="AF92" s="914"/>
      <c r="AG92" s="914"/>
      <c r="AH92" s="914"/>
      <c r="AI92" s="915"/>
      <c r="AJ92" s="821"/>
      <c r="AK92" s="821"/>
      <c r="AL92" s="821"/>
      <c r="AM92" s="856"/>
      <c r="AN92" s="822"/>
      <c r="AO92" s="868"/>
    </row>
    <row r="93" spans="1:41" ht="14.45" customHeight="1" x14ac:dyDescent="0.15">
      <c r="A93" s="1099"/>
      <c r="B93" s="822"/>
      <c r="C93" s="822"/>
      <c r="D93" s="822"/>
      <c r="E93" s="888"/>
      <c r="F93" s="1173"/>
      <c r="G93" s="1174"/>
      <c r="H93" s="822"/>
      <c r="I93" s="822"/>
      <c r="J93" s="822"/>
      <c r="K93" s="1117"/>
      <c r="L93" s="1118"/>
      <c r="M93" s="1119"/>
      <c r="N93" s="1153"/>
      <c r="O93" s="1118"/>
      <c r="P93" s="1118"/>
      <c r="Q93" s="1119"/>
      <c r="R93" s="895" t="s">
        <v>1368</v>
      </c>
      <c r="S93" s="851"/>
      <c r="T93" s="906" t="s">
        <v>1363</v>
      </c>
      <c r="U93" s="1430"/>
      <c r="V93" s="1430"/>
      <c r="W93" s="1430"/>
      <c r="X93" s="1430"/>
      <c r="Y93" s="1430"/>
      <c r="Z93" s="1430"/>
      <c r="AA93" s="1430"/>
      <c r="AB93" s="1430"/>
      <c r="AC93" s="1430"/>
      <c r="AD93" s="1430"/>
      <c r="AE93" s="1430"/>
      <c r="AF93" s="1430"/>
      <c r="AG93" s="1430"/>
      <c r="AH93" s="1430"/>
      <c r="AI93" s="907" t="s">
        <v>1364</v>
      </c>
      <c r="AJ93" s="821"/>
      <c r="AK93" s="821"/>
      <c r="AL93" s="821"/>
      <c r="AM93" s="856"/>
      <c r="AN93" s="822"/>
      <c r="AO93" s="868"/>
    </row>
    <row r="94" spans="1:41" ht="14.45" customHeight="1" x14ac:dyDescent="0.15">
      <c r="A94" s="1099"/>
      <c r="B94" s="822"/>
      <c r="C94" s="822"/>
      <c r="D94" s="822"/>
      <c r="E94" s="888"/>
      <c r="F94" s="1173"/>
      <c r="G94" s="1174"/>
      <c r="H94" s="822"/>
      <c r="I94" s="822"/>
      <c r="J94" s="822"/>
      <c r="K94" s="1117"/>
      <c r="L94" s="1118"/>
      <c r="M94" s="1119"/>
      <c r="N94" s="1153"/>
      <c r="O94" s="1118"/>
      <c r="P94" s="1118"/>
      <c r="Q94" s="1119"/>
      <c r="R94" s="903"/>
      <c r="S94" s="859"/>
      <c r="T94" s="859" t="s">
        <v>1365</v>
      </c>
      <c r="U94" s="1012"/>
      <c r="V94" s="1012"/>
      <c r="W94" s="1012"/>
      <c r="X94" s="1012"/>
      <c r="Y94" s="1013" t="s">
        <v>1363</v>
      </c>
      <c r="Z94" s="1408"/>
      <c r="AA94" s="1408"/>
      <c r="AB94" s="1408"/>
      <c r="AC94" s="1408"/>
      <c r="AD94" s="1408"/>
      <c r="AE94" s="1010" t="s">
        <v>1366</v>
      </c>
      <c r="AF94" s="1014"/>
      <c r="AG94" s="1419"/>
      <c r="AH94" s="1419"/>
      <c r="AI94" s="855"/>
      <c r="AJ94" s="821"/>
      <c r="AK94" s="821"/>
      <c r="AL94" s="821"/>
      <c r="AM94" s="856"/>
      <c r="AN94" s="822"/>
      <c r="AO94" s="868"/>
    </row>
    <row r="95" spans="1:41" ht="14.45" customHeight="1" x14ac:dyDescent="0.15">
      <c r="A95" s="1099"/>
      <c r="B95" s="822"/>
      <c r="C95" s="822"/>
      <c r="D95" s="822"/>
      <c r="E95" s="888"/>
      <c r="F95" s="1173"/>
      <c r="G95" s="1174"/>
      <c r="H95" s="822"/>
      <c r="I95" s="822"/>
      <c r="J95" s="822"/>
      <c r="K95" s="1117"/>
      <c r="L95" s="1118"/>
      <c r="M95" s="1119"/>
      <c r="N95" s="1153"/>
      <c r="O95" s="1118"/>
      <c r="P95" s="1118"/>
      <c r="Q95" s="1119"/>
      <c r="R95" s="896"/>
      <c r="S95" s="863"/>
      <c r="T95" s="863" t="s">
        <v>1367</v>
      </c>
      <c r="U95" s="863"/>
      <c r="V95" s="911"/>
      <c r="W95" s="911"/>
      <c r="X95" s="865"/>
      <c r="Y95" s="912" t="s">
        <v>1363</v>
      </c>
      <c r="Z95" s="1420"/>
      <c r="AA95" s="1420"/>
      <c r="AB95" s="1420"/>
      <c r="AC95" s="1420"/>
      <c r="AD95" s="1420"/>
      <c r="AE95" s="913" t="s">
        <v>1366</v>
      </c>
      <c r="AF95" s="914"/>
      <c r="AG95" s="914"/>
      <c r="AH95" s="914"/>
      <c r="AI95" s="915"/>
      <c r="AJ95" s="821"/>
      <c r="AK95" s="821"/>
      <c r="AL95" s="821"/>
      <c r="AM95" s="856"/>
      <c r="AN95" s="822"/>
      <c r="AO95" s="868"/>
    </row>
    <row r="96" spans="1:41" ht="14.45" customHeight="1" x14ac:dyDescent="0.15">
      <c r="A96" s="1099"/>
      <c r="B96" s="822"/>
      <c r="C96" s="822"/>
      <c r="D96" s="822"/>
      <c r="E96" s="888"/>
      <c r="F96" s="1173"/>
      <c r="G96" s="1174"/>
      <c r="H96" s="822"/>
      <c r="I96" s="822"/>
      <c r="J96" s="822"/>
      <c r="K96" s="1117"/>
      <c r="L96" s="1118"/>
      <c r="M96" s="1119"/>
      <c r="N96" s="1153"/>
      <c r="O96" s="1118"/>
      <c r="P96" s="1118"/>
      <c r="Q96" s="1119"/>
      <c r="R96" s="895" t="s">
        <v>1369</v>
      </c>
      <c r="S96" s="851"/>
      <c r="T96" s="906" t="s">
        <v>1363</v>
      </c>
      <c r="U96" s="1430"/>
      <c r="V96" s="1430"/>
      <c r="W96" s="1430"/>
      <c r="X96" s="1430"/>
      <c r="Y96" s="1430"/>
      <c r="Z96" s="1430"/>
      <c r="AA96" s="1430"/>
      <c r="AB96" s="1430"/>
      <c r="AC96" s="1430"/>
      <c r="AD96" s="1430"/>
      <c r="AE96" s="1430"/>
      <c r="AF96" s="1430"/>
      <c r="AG96" s="1430"/>
      <c r="AH96" s="1430"/>
      <c r="AI96" s="907" t="s">
        <v>1364</v>
      </c>
      <c r="AJ96" s="821"/>
      <c r="AK96" s="821"/>
      <c r="AL96" s="821"/>
      <c r="AM96" s="856"/>
      <c r="AN96" s="822"/>
      <c r="AO96" s="868"/>
    </row>
    <row r="97" spans="1:41" ht="14.45" customHeight="1" x14ac:dyDescent="0.15">
      <c r="A97" s="1099"/>
      <c r="B97" s="822"/>
      <c r="C97" s="822"/>
      <c r="D97" s="822"/>
      <c r="E97" s="888"/>
      <c r="F97" s="1173"/>
      <c r="G97" s="1174"/>
      <c r="H97" s="822"/>
      <c r="I97" s="822"/>
      <c r="J97" s="822"/>
      <c r="K97" s="1117"/>
      <c r="L97" s="1118"/>
      <c r="M97" s="1119"/>
      <c r="N97" s="1153"/>
      <c r="O97" s="1118"/>
      <c r="P97" s="1118"/>
      <c r="Q97" s="1119"/>
      <c r="R97" s="903"/>
      <c r="S97" s="859"/>
      <c r="T97" s="859" t="s">
        <v>1365</v>
      </c>
      <c r="U97" s="1012"/>
      <c r="V97" s="1012"/>
      <c r="W97" s="1012"/>
      <c r="X97" s="1012"/>
      <c r="Y97" s="1013" t="s">
        <v>1363</v>
      </c>
      <c r="Z97" s="1408"/>
      <c r="AA97" s="1408"/>
      <c r="AB97" s="1408"/>
      <c r="AC97" s="1408"/>
      <c r="AD97" s="1408"/>
      <c r="AE97" s="1010" t="s">
        <v>1366</v>
      </c>
      <c r="AF97" s="1014"/>
      <c r="AG97" s="1419"/>
      <c r="AH97" s="1419"/>
      <c r="AI97" s="855"/>
      <c r="AJ97" s="821"/>
      <c r="AK97" s="821"/>
      <c r="AL97" s="821"/>
      <c r="AM97" s="856"/>
      <c r="AN97" s="822"/>
      <c r="AO97" s="868"/>
    </row>
    <row r="98" spans="1:41" ht="14.45" customHeight="1" x14ac:dyDescent="0.15">
      <c r="A98" s="1099"/>
      <c r="B98" s="822"/>
      <c r="C98" s="822"/>
      <c r="D98" s="822"/>
      <c r="E98" s="888"/>
      <c r="F98" s="1173"/>
      <c r="G98" s="1174"/>
      <c r="H98" s="822"/>
      <c r="I98" s="822"/>
      <c r="J98" s="822"/>
      <c r="K98" s="1117"/>
      <c r="L98" s="1118"/>
      <c r="M98" s="1119"/>
      <c r="N98" s="1153"/>
      <c r="O98" s="1118"/>
      <c r="P98" s="1118"/>
      <c r="Q98" s="1119"/>
      <c r="R98" s="896"/>
      <c r="S98" s="863"/>
      <c r="T98" s="863" t="s">
        <v>1367</v>
      </c>
      <c r="U98" s="863"/>
      <c r="V98" s="911"/>
      <c r="W98" s="911"/>
      <c r="X98" s="865"/>
      <c r="Y98" s="912" t="s">
        <v>1363</v>
      </c>
      <c r="Z98" s="1420"/>
      <c r="AA98" s="1420"/>
      <c r="AB98" s="1420"/>
      <c r="AC98" s="1420"/>
      <c r="AD98" s="1420"/>
      <c r="AE98" s="913" t="s">
        <v>1366</v>
      </c>
      <c r="AF98" s="914"/>
      <c r="AG98" s="914"/>
      <c r="AH98" s="914"/>
      <c r="AI98" s="915"/>
      <c r="AJ98" s="821"/>
      <c r="AK98" s="821"/>
      <c r="AL98" s="821"/>
      <c r="AM98" s="856"/>
      <c r="AN98" s="822"/>
      <c r="AO98" s="868"/>
    </row>
    <row r="99" spans="1:41" ht="14.45" customHeight="1" x14ac:dyDescent="0.15">
      <c r="A99" s="1099"/>
      <c r="B99" s="822"/>
      <c r="C99" s="822"/>
      <c r="D99" s="822"/>
      <c r="E99" s="888"/>
      <c r="F99" s="1173"/>
      <c r="G99" s="1174"/>
      <c r="H99" s="822"/>
      <c r="I99" s="822"/>
      <c r="J99" s="822"/>
      <c r="K99" s="1117"/>
      <c r="L99" s="1118"/>
      <c r="M99" s="1119"/>
      <c r="N99" s="1153"/>
      <c r="O99" s="1118"/>
      <c r="P99" s="1118"/>
      <c r="Q99" s="1119"/>
      <c r="R99" s="903" t="s">
        <v>1370</v>
      </c>
      <c r="S99" s="859"/>
      <c r="T99" s="851" t="s">
        <v>1371</v>
      </c>
      <c r="U99" s="916"/>
      <c r="V99" s="853"/>
      <c r="W99" s="917"/>
      <c r="X99" s="918"/>
      <c r="Y99" s="918"/>
      <c r="Z99" s="918"/>
      <c r="AA99" s="918"/>
      <c r="AB99" s="918"/>
      <c r="AC99" s="919"/>
      <c r="AD99" s="920"/>
      <c r="AE99" s="920"/>
      <c r="AF99" s="920"/>
      <c r="AG99" s="851"/>
      <c r="AH99" s="853"/>
      <c r="AI99" s="907"/>
      <c r="AJ99" s="821"/>
      <c r="AK99" s="821"/>
      <c r="AL99" s="821"/>
      <c r="AM99" s="856"/>
      <c r="AN99" s="822"/>
      <c r="AO99" s="868"/>
    </row>
    <row r="100" spans="1:41" ht="14.45" customHeight="1" x14ac:dyDescent="0.15">
      <c r="A100" s="1099"/>
      <c r="B100" s="822"/>
      <c r="C100" s="822"/>
      <c r="D100" s="822"/>
      <c r="E100" s="888"/>
      <c r="F100" s="1173"/>
      <c r="G100" s="1174"/>
      <c r="H100" s="822"/>
      <c r="I100" s="822"/>
      <c r="J100" s="822"/>
      <c r="K100" s="1117"/>
      <c r="L100" s="1118"/>
      <c r="M100" s="1119"/>
      <c r="N100" s="1153"/>
      <c r="O100" s="1118"/>
      <c r="P100" s="1118"/>
      <c r="Q100" s="1119"/>
      <c r="R100" s="903"/>
      <c r="S100" s="859"/>
      <c r="T100" s="1013" t="s">
        <v>1363</v>
      </c>
      <c r="U100" s="1410"/>
      <c r="V100" s="1410"/>
      <c r="W100" s="1410"/>
      <c r="X100" s="1410"/>
      <c r="Y100" s="1410"/>
      <c r="Z100" s="1410"/>
      <c r="AA100" s="1410"/>
      <c r="AB100" s="1410"/>
      <c r="AC100" s="1410"/>
      <c r="AD100" s="1410"/>
      <c r="AE100" s="1410"/>
      <c r="AF100" s="1410"/>
      <c r="AG100" s="1410"/>
      <c r="AH100" s="1410"/>
      <c r="AI100" s="855" t="s">
        <v>1364</v>
      </c>
      <c r="AJ100" s="821"/>
      <c r="AK100" s="821"/>
      <c r="AL100" s="821"/>
      <c r="AM100" s="856"/>
      <c r="AN100" s="822"/>
      <c r="AO100" s="868"/>
    </row>
    <row r="101" spans="1:41" ht="14.45" customHeight="1" x14ac:dyDescent="0.15">
      <c r="A101" s="1099"/>
      <c r="B101" s="822"/>
      <c r="C101" s="822"/>
      <c r="D101" s="822"/>
      <c r="E101" s="888"/>
      <c r="F101" s="1173"/>
      <c r="G101" s="1174"/>
      <c r="H101" s="822"/>
      <c r="I101" s="822"/>
      <c r="J101" s="822"/>
      <c r="K101" s="1117"/>
      <c r="L101" s="1118"/>
      <c r="M101" s="1119"/>
      <c r="N101" s="1153"/>
      <c r="O101" s="1118"/>
      <c r="P101" s="1118"/>
      <c r="Q101" s="1119"/>
      <c r="R101" s="903"/>
      <c r="S101" s="859"/>
      <c r="T101" s="859" t="s">
        <v>1365</v>
      </c>
      <c r="U101" s="1012"/>
      <c r="V101" s="1012"/>
      <c r="W101" s="1012"/>
      <c r="X101" s="1012"/>
      <c r="Y101" s="1013" t="s">
        <v>1363</v>
      </c>
      <c r="Z101" s="1408"/>
      <c r="AA101" s="1408"/>
      <c r="AB101" s="1408"/>
      <c r="AC101" s="1408"/>
      <c r="AD101" s="1408"/>
      <c r="AE101" s="1010" t="s">
        <v>1366</v>
      </c>
      <c r="AF101" s="1014"/>
      <c r="AG101" s="859"/>
      <c r="AH101" s="821"/>
      <c r="AI101" s="855"/>
      <c r="AJ101" s="821"/>
      <c r="AK101" s="821"/>
      <c r="AL101" s="821"/>
      <c r="AM101" s="856"/>
      <c r="AN101" s="822"/>
      <c r="AO101" s="868"/>
    </row>
    <row r="102" spans="1:41" ht="14.45" customHeight="1" x14ac:dyDescent="0.15">
      <c r="A102" s="1099"/>
      <c r="B102" s="822"/>
      <c r="C102" s="822"/>
      <c r="D102" s="822"/>
      <c r="E102" s="888"/>
      <c r="F102" s="1173"/>
      <c r="G102" s="1174"/>
      <c r="H102" s="822"/>
      <c r="I102" s="822"/>
      <c r="J102" s="822"/>
      <c r="K102" s="1117"/>
      <c r="L102" s="1118"/>
      <c r="M102" s="1119"/>
      <c r="N102" s="1153"/>
      <c r="O102" s="1118"/>
      <c r="P102" s="1118"/>
      <c r="Q102" s="1119"/>
      <c r="R102" s="903"/>
      <c r="S102" s="859"/>
      <c r="T102" s="859" t="s">
        <v>1367</v>
      </c>
      <c r="U102" s="859"/>
      <c r="V102" s="921"/>
      <c r="W102" s="921"/>
      <c r="X102" s="821"/>
      <c r="Y102" s="1015" t="s">
        <v>1363</v>
      </c>
      <c r="Z102" s="1409"/>
      <c r="AA102" s="1409"/>
      <c r="AB102" s="1409"/>
      <c r="AC102" s="1409"/>
      <c r="AD102" s="1409"/>
      <c r="AE102" s="1016" t="s">
        <v>1366</v>
      </c>
      <c r="AF102" s="1014"/>
      <c r="AG102" s="859"/>
      <c r="AH102" s="821"/>
      <c r="AI102" s="855"/>
      <c r="AJ102" s="821"/>
      <c r="AK102" s="821"/>
      <c r="AL102" s="821"/>
      <c r="AM102" s="856"/>
      <c r="AN102" s="822"/>
      <c r="AO102" s="868"/>
    </row>
    <row r="103" spans="1:41" ht="14.45" customHeight="1" x14ac:dyDescent="0.15">
      <c r="A103" s="1099"/>
      <c r="B103" s="822"/>
      <c r="C103" s="822"/>
      <c r="D103" s="822"/>
      <c r="E103" s="888"/>
      <c r="F103" s="1173"/>
      <c r="G103" s="1174"/>
      <c r="H103" s="822"/>
      <c r="I103" s="822"/>
      <c r="J103" s="822"/>
      <c r="K103" s="1117"/>
      <c r="L103" s="1118"/>
      <c r="M103" s="1119"/>
      <c r="N103" s="1153"/>
      <c r="O103" s="1118"/>
      <c r="P103" s="1118"/>
      <c r="Q103" s="1119"/>
      <c r="R103" s="903"/>
      <c r="S103" s="859"/>
      <c r="T103" s="859"/>
      <c r="U103" s="859"/>
      <c r="V103" s="921"/>
      <c r="W103" s="921"/>
      <c r="X103" s="821"/>
      <c r="Y103" s="1015"/>
      <c r="Z103" s="1017"/>
      <c r="AA103" s="1017"/>
      <c r="AB103" s="1017"/>
      <c r="AC103" s="1017"/>
      <c r="AD103" s="1017"/>
      <c r="AE103" s="1016"/>
      <c r="AF103" s="1014"/>
      <c r="AG103" s="859"/>
      <c r="AH103" s="821"/>
      <c r="AI103" s="855"/>
      <c r="AJ103" s="821"/>
      <c r="AK103" s="821"/>
      <c r="AL103" s="821"/>
      <c r="AM103" s="856"/>
      <c r="AN103" s="822"/>
      <c r="AO103" s="868"/>
    </row>
    <row r="104" spans="1:41" ht="14.45" customHeight="1" x14ac:dyDescent="0.15">
      <c r="A104" s="1099"/>
      <c r="B104" s="822"/>
      <c r="C104" s="822"/>
      <c r="D104" s="822"/>
      <c r="E104" s="888"/>
      <c r="F104" s="1173"/>
      <c r="G104" s="1174"/>
      <c r="H104" s="822"/>
      <c r="I104" s="822"/>
      <c r="J104" s="822"/>
      <c r="K104" s="1117"/>
      <c r="L104" s="1118"/>
      <c r="M104" s="1119"/>
      <c r="N104" s="1153"/>
      <c r="O104" s="1118"/>
      <c r="P104" s="1118"/>
      <c r="Q104" s="1119"/>
      <c r="R104" s="903"/>
      <c r="S104" s="859"/>
      <c r="T104" s="859" t="s">
        <v>1372</v>
      </c>
      <c r="U104" s="921"/>
      <c r="V104" s="821"/>
      <c r="W104" s="1015"/>
      <c r="X104" s="1017"/>
      <c r="Y104" s="1017"/>
      <c r="Z104" s="1017"/>
      <c r="AA104" s="1017"/>
      <c r="AB104" s="1017"/>
      <c r="AC104" s="1018"/>
      <c r="AD104" s="1014"/>
      <c r="AE104" s="1014"/>
      <c r="AF104" s="1014"/>
      <c r="AG104" s="859"/>
      <c r="AH104" s="821"/>
      <c r="AI104" s="855"/>
      <c r="AJ104" s="821"/>
      <c r="AK104" s="821"/>
      <c r="AL104" s="821"/>
      <c r="AM104" s="856"/>
      <c r="AN104" s="822"/>
      <c r="AO104" s="868"/>
    </row>
    <row r="105" spans="1:41" ht="14.45" customHeight="1" x14ac:dyDescent="0.15">
      <c r="A105" s="1099"/>
      <c r="B105" s="822"/>
      <c r="C105" s="822"/>
      <c r="D105" s="822"/>
      <c r="E105" s="888"/>
      <c r="F105" s="1173"/>
      <c r="G105" s="1174"/>
      <c r="H105" s="822"/>
      <c r="I105" s="822"/>
      <c r="J105" s="822"/>
      <c r="K105" s="1117"/>
      <c r="L105" s="1118"/>
      <c r="M105" s="1119"/>
      <c r="N105" s="1153"/>
      <c r="O105" s="1118"/>
      <c r="P105" s="1118"/>
      <c r="Q105" s="1119"/>
      <c r="R105" s="903"/>
      <c r="S105" s="859"/>
      <c r="T105" s="1013" t="s">
        <v>1363</v>
      </c>
      <c r="U105" s="1410"/>
      <c r="V105" s="1410"/>
      <c r="W105" s="1410"/>
      <c r="X105" s="1410"/>
      <c r="Y105" s="1410"/>
      <c r="Z105" s="1410"/>
      <c r="AA105" s="1410"/>
      <c r="AB105" s="1410"/>
      <c r="AC105" s="1410"/>
      <c r="AD105" s="1410"/>
      <c r="AE105" s="1410"/>
      <c r="AF105" s="1410"/>
      <c r="AG105" s="1410"/>
      <c r="AH105" s="1410"/>
      <c r="AI105" s="855" t="s">
        <v>1364</v>
      </c>
      <c r="AJ105" s="821"/>
      <c r="AK105" s="821"/>
      <c r="AL105" s="821"/>
      <c r="AM105" s="856"/>
      <c r="AN105" s="822"/>
      <c r="AO105" s="868"/>
    </row>
    <row r="106" spans="1:41" ht="14.45" customHeight="1" x14ac:dyDescent="0.15">
      <c r="A106" s="1099"/>
      <c r="B106" s="822"/>
      <c r="C106" s="822"/>
      <c r="D106" s="822"/>
      <c r="E106" s="888"/>
      <c r="F106" s="1173"/>
      <c r="G106" s="1174"/>
      <c r="H106" s="822"/>
      <c r="I106" s="822"/>
      <c r="J106" s="822"/>
      <c r="K106" s="1117"/>
      <c r="L106" s="1118"/>
      <c r="M106" s="1119"/>
      <c r="N106" s="1153"/>
      <c r="O106" s="1118"/>
      <c r="P106" s="1118"/>
      <c r="Q106" s="1119"/>
      <c r="R106" s="903"/>
      <c r="S106" s="859"/>
      <c r="T106" s="859" t="s">
        <v>1365</v>
      </c>
      <c r="U106" s="1012"/>
      <c r="V106" s="1012"/>
      <c r="W106" s="1012"/>
      <c r="X106" s="1012"/>
      <c r="Y106" s="1013" t="s">
        <v>1363</v>
      </c>
      <c r="Z106" s="1408"/>
      <c r="AA106" s="1408"/>
      <c r="AB106" s="1408"/>
      <c r="AC106" s="1408"/>
      <c r="AD106" s="1408"/>
      <c r="AE106" s="1010" t="s">
        <v>1366</v>
      </c>
      <c r="AF106" s="1014"/>
      <c r="AG106" s="859"/>
      <c r="AH106" s="821"/>
      <c r="AI106" s="855"/>
      <c r="AJ106" s="821"/>
      <c r="AK106" s="821"/>
      <c r="AL106" s="821"/>
      <c r="AM106" s="856"/>
      <c r="AN106" s="822"/>
      <c r="AO106" s="868"/>
    </row>
    <row r="107" spans="1:41" ht="14.45" customHeight="1" x14ac:dyDescent="0.15">
      <c r="A107" s="1099"/>
      <c r="B107" s="822"/>
      <c r="C107" s="822"/>
      <c r="D107" s="822"/>
      <c r="E107" s="888"/>
      <c r="F107" s="1173"/>
      <c r="G107" s="1174"/>
      <c r="H107" s="822"/>
      <c r="I107" s="822"/>
      <c r="J107" s="822"/>
      <c r="K107" s="1117"/>
      <c r="L107" s="1118"/>
      <c r="M107" s="1119"/>
      <c r="N107" s="1153"/>
      <c r="O107" s="1118"/>
      <c r="P107" s="1118"/>
      <c r="Q107" s="1119"/>
      <c r="R107" s="896"/>
      <c r="S107" s="863"/>
      <c r="T107" s="859" t="s">
        <v>1367</v>
      </c>
      <c r="U107" s="859"/>
      <c r="V107" s="921"/>
      <c r="W107" s="921"/>
      <c r="X107" s="821"/>
      <c r="Y107" s="1015" t="s">
        <v>1363</v>
      </c>
      <c r="Z107" s="1409"/>
      <c r="AA107" s="1409"/>
      <c r="AB107" s="1409"/>
      <c r="AC107" s="1409"/>
      <c r="AD107" s="1409"/>
      <c r="AE107" s="1016" t="s">
        <v>1366</v>
      </c>
      <c r="AF107" s="1014"/>
      <c r="AG107" s="859"/>
      <c r="AH107" s="821"/>
      <c r="AI107" s="855"/>
      <c r="AJ107" s="821"/>
      <c r="AK107" s="821"/>
      <c r="AL107" s="821"/>
      <c r="AM107" s="856"/>
      <c r="AN107" s="822"/>
      <c r="AO107" s="868"/>
    </row>
    <row r="108" spans="1:41" ht="14.45" customHeight="1" x14ac:dyDescent="0.15">
      <c r="A108" s="1099"/>
      <c r="B108" s="822"/>
      <c r="C108" s="822"/>
      <c r="D108" s="822"/>
      <c r="E108" s="888"/>
      <c r="F108" s="1173"/>
      <c r="G108" s="1174"/>
      <c r="H108" s="822"/>
      <c r="I108" s="822"/>
      <c r="J108" s="822"/>
      <c r="K108" s="1117"/>
      <c r="L108" s="1118"/>
      <c r="M108" s="1119"/>
      <c r="N108" s="1153"/>
      <c r="O108" s="1118"/>
      <c r="P108" s="1118"/>
      <c r="Q108" s="1119"/>
      <c r="R108" s="903" t="s">
        <v>1373</v>
      </c>
      <c r="S108" s="859"/>
      <c r="T108" s="851"/>
      <c r="U108" s="916"/>
      <c r="V108" s="853"/>
      <c r="W108" s="917"/>
      <c r="X108" s="918"/>
      <c r="Y108" s="918"/>
      <c r="Z108" s="918"/>
      <c r="AA108" s="918"/>
      <c r="AB108" s="918"/>
      <c r="AC108" s="919"/>
      <c r="AD108" s="920"/>
      <c r="AE108" s="920"/>
      <c r="AF108" s="920"/>
      <c r="AG108" s="851"/>
      <c r="AH108" s="853"/>
      <c r="AI108" s="907"/>
      <c r="AJ108" s="821"/>
      <c r="AK108" s="821"/>
      <c r="AL108" s="821"/>
      <c r="AM108" s="856"/>
      <c r="AN108" s="822"/>
      <c r="AO108" s="868"/>
    </row>
    <row r="109" spans="1:41" ht="14.45" customHeight="1" x14ac:dyDescent="0.15">
      <c r="A109" s="1099"/>
      <c r="B109" s="822"/>
      <c r="C109" s="822"/>
      <c r="D109" s="822"/>
      <c r="E109" s="888"/>
      <c r="F109" s="822"/>
      <c r="G109" s="888"/>
      <c r="H109" s="822"/>
      <c r="I109" s="822"/>
      <c r="J109" s="822"/>
      <c r="K109" s="1117"/>
      <c r="L109" s="1118"/>
      <c r="M109" s="1119"/>
      <c r="N109" s="1153"/>
      <c r="O109" s="1118"/>
      <c r="P109" s="1118"/>
      <c r="Q109" s="1119"/>
      <c r="R109" s="903"/>
      <c r="S109" s="859"/>
      <c r="T109" s="859" t="s">
        <v>1371</v>
      </c>
      <c r="U109" s="921"/>
      <c r="V109" s="821"/>
      <c r="W109" s="1015"/>
      <c r="X109" s="1017"/>
      <c r="Y109" s="1017"/>
      <c r="Z109" s="1017"/>
      <c r="AA109" s="1017"/>
      <c r="AB109" s="1017"/>
      <c r="AC109" s="1018"/>
      <c r="AD109" s="1014"/>
      <c r="AE109" s="1014"/>
      <c r="AF109" s="1014"/>
      <c r="AG109" s="859"/>
      <c r="AH109" s="821"/>
      <c r="AI109" s="855"/>
      <c r="AJ109" s="821"/>
      <c r="AK109" s="821"/>
      <c r="AL109" s="821"/>
      <c r="AM109" s="856"/>
      <c r="AN109" s="822"/>
      <c r="AO109" s="868"/>
    </row>
    <row r="110" spans="1:41" ht="14.45" customHeight="1" x14ac:dyDescent="0.15">
      <c r="A110" s="1099"/>
      <c r="B110" s="822"/>
      <c r="C110" s="822"/>
      <c r="D110" s="822"/>
      <c r="E110" s="888"/>
      <c r="F110" s="822"/>
      <c r="G110" s="888"/>
      <c r="H110" s="822"/>
      <c r="I110" s="822"/>
      <c r="J110" s="822"/>
      <c r="K110" s="1117"/>
      <c r="L110" s="1118"/>
      <c r="M110" s="1119"/>
      <c r="N110" s="1153"/>
      <c r="O110" s="1118"/>
      <c r="P110" s="1118"/>
      <c r="Q110" s="1119"/>
      <c r="R110" s="903"/>
      <c r="S110" s="859"/>
      <c r="T110" s="1013" t="s">
        <v>1363</v>
      </c>
      <c r="U110" s="1410"/>
      <c r="V110" s="1410"/>
      <c r="W110" s="1410"/>
      <c r="X110" s="1410"/>
      <c r="Y110" s="1410"/>
      <c r="Z110" s="1410"/>
      <c r="AA110" s="1410"/>
      <c r="AB110" s="1410"/>
      <c r="AC110" s="1410"/>
      <c r="AD110" s="1410"/>
      <c r="AE110" s="1410"/>
      <c r="AF110" s="1410"/>
      <c r="AG110" s="1410"/>
      <c r="AH110" s="1410"/>
      <c r="AI110" s="855" t="s">
        <v>1364</v>
      </c>
      <c r="AJ110" s="821"/>
      <c r="AK110" s="821"/>
      <c r="AL110" s="821"/>
      <c r="AM110" s="856"/>
      <c r="AN110" s="822"/>
      <c r="AO110" s="868"/>
    </row>
    <row r="111" spans="1:41" ht="14.45" customHeight="1" x14ac:dyDescent="0.15">
      <c r="A111" s="1099"/>
      <c r="B111" s="822"/>
      <c r="C111" s="822"/>
      <c r="D111" s="822"/>
      <c r="E111" s="888"/>
      <c r="F111" s="822"/>
      <c r="G111" s="888"/>
      <c r="H111" s="822"/>
      <c r="I111" s="822"/>
      <c r="J111" s="822"/>
      <c r="K111" s="1117"/>
      <c r="L111" s="1118"/>
      <c r="M111" s="1119"/>
      <c r="N111" s="1153"/>
      <c r="O111" s="1118"/>
      <c r="P111" s="1118"/>
      <c r="Q111" s="1119"/>
      <c r="R111" s="903"/>
      <c r="S111" s="859"/>
      <c r="T111" s="859" t="s">
        <v>1365</v>
      </c>
      <c r="U111" s="1012"/>
      <c r="V111" s="1012"/>
      <c r="W111" s="1012"/>
      <c r="X111" s="1012"/>
      <c r="Y111" s="1013" t="s">
        <v>1363</v>
      </c>
      <c r="Z111" s="1408"/>
      <c r="AA111" s="1408"/>
      <c r="AB111" s="1408"/>
      <c r="AC111" s="1408"/>
      <c r="AD111" s="1408"/>
      <c r="AE111" s="1010" t="s">
        <v>1366</v>
      </c>
      <c r="AF111" s="1014"/>
      <c r="AG111" s="859"/>
      <c r="AH111" s="821"/>
      <c r="AI111" s="855"/>
      <c r="AJ111" s="821"/>
      <c r="AK111" s="821"/>
      <c r="AL111" s="821"/>
      <c r="AM111" s="856"/>
      <c r="AN111" s="822"/>
      <c r="AO111" s="868"/>
    </row>
    <row r="112" spans="1:41" ht="14.45" customHeight="1" x14ac:dyDescent="0.15">
      <c r="A112" s="1099"/>
      <c r="B112" s="822"/>
      <c r="C112" s="822"/>
      <c r="D112" s="822"/>
      <c r="E112" s="888"/>
      <c r="F112" s="822"/>
      <c r="G112" s="888"/>
      <c r="H112" s="822"/>
      <c r="I112" s="822"/>
      <c r="J112" s="822"/>
      <c r="K112" s="1117"/>
      <c r="L112" s="1118"/>
      <c r="M112" s="1119"/>
      <c r="N112" s="1153"/>
      <c r="O112" s="1118"/>
      <c r="P112" s="1118"/>
      <c r="Q112" s="1119"/>
      <c r="R112" s="903"/>
      <c r="S112" s="859"/>
      <c r="T112" s="859" t="s">
        <v>1367</v>
      </c>
      <c r="U112" s="859"/>
      <c r="V112" s="921"/>
      <c r="W112" s="921"/>
      <c r="X112" s="821"/>
      <c r="Y112" s="1015" t="s">
        <v>1363</v>
      </c>
      <c r="Z112" s="1409"/>
      <c r="AA112" s="1409"/>
      <c r="AB112" s="1409"/>
      <c r="AC112" s="1409"/>
      <c r="AD112" s="1409"/>
      <c r="AE112" s="1016" t="s">
        <v>1366</v>
      </c>
      <c r="AF112" s="1014"/>
      <c r="AG112" s="859"/>
      <c r="AH112" s="821"/>
      <c r="AI112" s="855"/>
      <c r="AJ112" s="821"/>
      <c r="AK112" s="821"/>
      <c r="AL112" s="821"/>
      <c r="AM112" s="856"/>
      <c r="AN112" s="822"/>
      <c r="AO112" s="868"/>
    </row>
    <row r="113" spans="1:41" ht="14.45" customHeight="1" x14ac:dyDescent="0.15">
      <c r="A113" s="1099"/>
      <c r="B113" s="822"/>
      <c r="C113" s="822"/>
      <c r="D113" s="822"/>
      <c r="E113" s="888"/>
      <c r="F113" s="822"/>
      <c r="G113" s="888"/>
      <c r="H113" s="822"/>
      <c r="I113" s="822"/>
      <c r="J113" s="822"/>
      <c r="K113" s="1117"/>
      <c r="L113" s="1118"/>
      <c r="M113" s="1119"/>
      <c r="N113" s="1153"/>
      <c r="O113" s="1118"/>
      <c r="P113" s="1118"/>
      <c r="Q113" s="1119"/>
      <c r="R113" s="903"/>
      <c r="S113" s="859"/>
      <c r="T113" s="859"/>
      <c r="U113" s="859"/>
      <c r="V113" s="921"/>
      <c r="W113" s="921"/>
      <c r="X113" s="821"/>
      <c r="Y113" s="1015"/>
      <c r="Z113" s="1017"/>
      <c r="AA113" s="1017"/>
      <c r="AB113" s="1017"/>
      <c r="AC113" s="1017"/>
      <c r="AD113" s="1017"/>
      <c r="AE113" s="1016"/>
      <c r="AF113" s="1014"/>
      <c r="AG113" s="859"/>
      <c r="AH113" s="821"/>
      <c r="AI113" s="855"/>
      <c r="AJ113" s="821"/>
      <c r="AK113" s="821"/>
      <c r="AL113" s="821"/>
      <c r="AM113" s="856"/>
      <c r="AN113" s="822"/>
      <c r="AO113" s="868"/>
    </row>
    <row r="114" spans="1:41" ht="14.45" customHeight="1" x14ac:dyDescent="0.15">
      <c r="A114" s="1099"/>
      <c r="B114" s="822"/>
      <c r="C114" s="822"/>
      <c r="D114" s="822"/>
      <c r="E114" s="888"/>
      <c r="F114" s="822"/>
      <c r="G114" s="888"/>
      <c r="H114" s="822"/>
      <c r="I114" s="822"/>
      <c r="J114" s="822"/>
      <c r="K114" s="1117"/>
      <c r="L114" s="1118"/>
      <c r="M114" s="1119"/>
      <c r="N114" s="1153"/>
      <c r="O114" s="1118"/>
      <c r="P114" s="1118"/>
      <c r="Q114" s="1119"/>
      <c r="R114" s="903"/>
      <c r="S114" s="859"/>
      <c r="T114" s="859" t="s">
        <v>1372</v>
      </c>
      <c r="U114" s="921"/>
      <c r="V114" s="821"/>
      <c r="W114" s="1015"/>
      <c r="X114" s="1017"/>
      <c r="Y114" s="1017"/>
      <c r="Z114" s="1017"/>
      <c r="AA114" s="1017"/>
      <c r="AB114" s="1017"/>
      <c r="AC114" s="1018"/>
      <c r="AD114" s="1014"/>
      <c r="AE114" s="1014"/>
      <c r="AF114" s="1014"/>
      <c r="AG114" s="859"/>
      <c r="AH114" s="821"/>
      <c r="AI114" s="855"/>
      <c r="AJ114" s="821"/>
      <c r="AK114" s="821"/>
      <c r="AL114" s="821"/>
      <c r="AM114" s="856"/>
      <c r="AN114" s="822"/>
      <c r="AO114" s="868"/>
    </row>
    <row r="115" spans="1:41" ht="14.45" customHeight="1" x14ac:dyDescent="0.15">
      <c r="A115" s="1099"/>
      <c r="B115" s="822"/>
      <c r="C115" s="822"/>
      <c r="D115" s="822"/>
      <c r="E115" s="888"/>
      <c r="F115" s="822"/>
      <c r="G115" s="888"/>
      <c r="H115" s="822"/>
      <c r="I115" s="822"/>
      <c r="J115" s="822"/>
      <c r="K115" s="1117"/>
      <c r="L115" s="1118"/>
      <c r="M115" s="1119"/>
      <c r="N115" s="1153"/>
      <c r="O115" s="1118"/>
      <c r="P115" s="1118"/>
      <c r="Q115" s="1119"/>
      <c r="R115" s="903"/>
      <c r="S115" s="859"/>
      <c r="T115" s="1013" t="s">
        <v>1363</v>
      </c>
      <c r="U115" s="1410"/>
      <c r="V115" s="1410"/>
      <c r="W115" s="1410"/>
      <c r="X115" s="1410"/>
      <c r="Y115" s="1410"/>
      <c r="Z115" s="1410"/>
      <c r="AA115" s="1410"/>
      <c r="AB115" s="1410"/>
      <c r="AC115" s="1410"/>
      <c r="AD115" s="1410"/>
      <c r="AE115" s="1410"/>
      <c r="AF115" s="1410"/>
      <c r="AG115" s="1410"/>
      <c r="AH115" s="1410"/>
      <c r="AI115" s="855" t="s">
        <v>1364</v>
      </c>
      <c r="AJ115" s="821"/>
      <c r="AK115" s="821"/>
      <c r="AL115" s="821"/>
      <c r="AM115" s="856"/>
      <c r="AN115" s="822"/>
      <c r="AO115" s="868"/>
    </row>
    <row r="116" spans="1:41" ht="14.45" customHeight="1" x14ac:dyDescent="0.15">
      <c r="A116" s="1099"/>
      <c r="B116" s="822"/>
      <c r="C116" s="822"/>
      <c r="D116" s="822"/>
      <c r="E116" s="888"/>
      <c r="F116" s="822"/>
      <c r="G116" s="888"/>
      <c r="H116" s="822"/>
      <c r="I116" s="822"/>
      <c r="J116" s="822"/>
      <c r="K116" s="1117"/>
      <c r="L116" s="1118"/>
      <c r="M116" s="1119"/>
      <c r="N116" s="1153"/>
      <c r="O116" s="1118"/>
      <c r="P116" s="1118"/>
      <c r="Q116" s="1119"/>
      <c r="R116" s="903"/>
      <c r="S116" s="859"/>
      <c r="T116" s="859" t="s">
        <v>1365</v>
      </c>
      <c r="U116" s="1012"/>
      <c r="V116" s="1012"/>
      <c r="W116" s="1012"/>
      <c r="X116" s="1012"/>
      <c r="Y116" s="1013" t="s">
        <v>1363</v>
      </c>
      <c r="Z116" s="1408"/>
      <c r="AA116" s="1408"/>
      <c r="AB116" s="1408"/>
      <c r="AC116" s="1408"/>
      <c r="AD116" s="1408"/>
      <c r="AE116" s="1010" t="s">
        <v>1366</v>
      </c>
      <c r="AF116" s="1014"/>
      <c r="AG116" s="859"/>
      <c r="AH116" s="821"/>
      <c r="AI116" s="856"/>
      <c r="AJ116" s="821"/>
      <c r="AK116" s="821"/>
      <c r="AL116" s="821"/>
      <c r="AM116" s="856"/>
      <c r="AN116" s="822"/>
      <c r="AO116" s="868"/>
    </row>
    <row r="117" spans="1:41" ht="14.45" customHeight="1" x14ac:dyDescent="0.15">
      <c r="A117" s="1099"/>
      <c r="B117" s="822"/>
      <c r="C117" s="822"/>
      <c r="D117" s="822"/>
      <c r="E117" s="888"/>
      <c r="F117" s="822"/>
      <c r="G117" s="888"/>
      <c r="H117" s="822"/>
      <c r="I117" s="822"/>
      <c r="J117" s="822"/>
      <c r="K117" s="1117"/>
      <c r="L117" s="1118"/>
      <c r="M117" s="1119"/>
      <c r="N117" s="1153"/>
      <c r="O117" s="1118"/>
      <c r="P117" s="1118"/>
      <c r="Q117" s="1119"/>
      <c r="R117" s="896"/>
      <c r="S117" s="863"/>
      <c r="T117" s="863" t="s">
        <v>1367</v>
      </c>
      <c r="U117" s="863"/>
      <c r="V117" s="911"/>
      <c r="W117" s="911"/>
      <c r="X117" s="865"/>
      <c r="Y117" s="912" t="s">
        <v>1363</v>
      </c>
      <c r="Z117" s="1420"/>
      <c r="AA117" s="1420"/>
      <c r="AB117" s="1420"/>
      <c r="AC117" s="1420"/>
      <c r="AD117" s="1420"/>
      <c r="AE117" s="913" t="s">
        <v>1366</v>
      </c>
      <c r="AF117" s="914"/>
      <c r="AG117" s="863"/>
      <c r="AH117" s="865"/>
      <c r="AI117" s="866"/>
      <c r="AJ117" s="821"/>
      <c r="AK117" s="821"/>
      <c r="AL117" s="821"/>
      <c r="AM117" s="856"/>
      <c r="AN117" s="822"/>
      <c r="AO117" s="868"/>
    </row>
    <row r="118" spans="1:41" ht="14.45" customHeight="1" x14ac:dyDescent="0.15">
      <c r="A118" s="1099"/>
      <c r="B118" s="822"/>
      <c r="C118" s="822"/>
      <c r="D118" s="822"/>
      <c r="E118" s="888"/>
      <c r="F118" s="822"/>
      <c r="G118" s="888"/>
      <c r="H118" s="822"/>
      <c r="I118" s="822"/>
      <c r="J118" s="822"/>
      <c r="K118" s="1117"/>
      <c r="L118" s="1118"/>
      <c r="M118" s="1119"/>
      <c r="N118" s="1132" t="s">
        <v>706</v>
      </c>
      <c r="O118" s="1421"/>
      <c r="P118" s="1421"/>
      <c r="Q118" s="1422"/>
      <c r="R118" s="922" t="s">
        <v>587</v>
      </c>
      <c r="S118" s="859" t="s">
        <v>1374</v>
      </c>
      <c r="T118" s="859"/>
      <c r="U118" s="859"/>
      <c r="V118" s="859"/>
      <c r="W118" s="904"/>
      <c r="X118" s="821"/>
      <c r="Y118" s="859"/>
      <c r="Z118" s="904"/>
      <c r="AA118" s="859"/>
      <c r="AB118" s="859"/>
      <c r="AC118" s="859"/>
      <c r="AD118" s="859"/>
      <c r="AE118" s="821"/>
      <c r="AF118" s="859"/>
      <c r="AG118" s="859"/>
      <c r="AH118" s="821"/>
      <c r="AI118" s="923"/>
      <c r="AJ118" s="821"/>
      <c r="AK118" s="821"/>
      <c r="AL118" s="821"/>
      <c r="AM118" s="856"/>
      <c r="AN118" s="822"/>
      <c r="AO118" s="868"/>
    </row>
    <row r="119" spans="1:41" ht="14.45" customHeight="1" x14ac:dyDescent="0.15">
      <c r="A119" s="1099"/>
      <c r="B119" s="822"/>
      <c r="C119" s="822"/>
      <c r="D119" s="822"/>
      <c r="E119" s="888"/>
      <c r="F119" s="822"/>
      <c r="G119" s="888"/>
      <c r="H119" s="822"/>
      <c r="I119" s="822"/>
      <c r="J119" s="822"/>
      <c r="K119" s="1117"/>
      <c r="L119" s="1118"/>
      <c r="M119" s="1119"/>
      <c r="N119" s="1423"/>
      <c r="O119" s="1424"/>
      <c r="P119" s="1424"/>
      <c r="Q119" s="1425"/>
      <c r="R119" s="924"/>
      <c r="S119" s="922" t="s">
        <v>587</v>
      </c>
      <c r="T119" s="820" t="s">
        <v>707</v>
      </c>
      <c r="U119" s="848"/>
      <c r="V119" s="821"/>
      <c r="W119" s="821"/>
      <c r="X119" s="821"/>
      <c r="Y119" s="821"/>
      <c r="Z119" s="821"/>
      <c r="AA119" s="821"/>
      <c r="AB119" s="821"/>
      <c r="AC119" s="821"/>
      <c r="AD119" s="821"/>
      <c r="AE119" s="821"/>
      <c r="AF119" s="821"/>
      <c r="AG119" s="821"/>
      <c r="AH119" s="821"/>
      <c r="AI119" s="923"/>
      <c r="AJ119" s="821"/>
      <c r="AK119" s="821"/>
      <c r="AL119" s="821"/>
      <c r="AM119" s="856"/>
      <c r="AN119" s="822"/>
      <c r="AO119" s="868"/>
    </row>
    <row r="120" spans="1:41" ht="14.45" customHeight="1" x14ac:dyDescent="0.15">
      <c r="A120" s="1099"/>
      <c r="B120" s="822"/>
      <c r="C120" s="822"/>
      <c r="D120" s="822"/>
      <c r="E120" s="888"/>
      <c r="F120" s="867"/>
      <c r="G120" s="888"/>
      <c r="H120" s="822"/>
      <c r="I120" s="822"/>
      <c r="J120" s="925"/>
      <c r="K120" s="1120"/>
      <c r="L120" s="1121"/>
      <c r="M120" s="1122"/>
      <c r="N120" s="1423"/>
      <c r="O120" s="1424"/>
      <c r="P120" s="1424"/>
      <c r="Q120" s="1425"/>
      <c r="R120" s="928"/>
      <c r="S120" s="929"/>
      <c r="T120" s="858" t="s">
        <v>587</v>
      </c>
      <c r="U120" s="859" t="s">
        <v>708</v>
      </c>
      <c r="V120" s="821"/>
      <c r="W120" s="821"/>
      <c r="X120" s="821"/>
      <c r="Y120" s="904"/>
      <c r="Z120" s="929"/>
      <c r="AA120" s="858" t="s">
        <v>587</v>
      </c>
      <c r="AB120" s="859" t="s">
        <v>709</v>
      </c>
      <c r="AC120" s="821"/>
      <c r="AD120" s="821"/>
      <c r="AE120" s="821"/>
      <c r="AF120" s="821"/>
      <c r="AG120" s="821"/>
      <c r="AH120" s="821"/>
      <c r="AI120" s="923"/>
      <c r="AJ120" s="897"/>
      <c r="AK120" s="865"/>
      <c r="AL120" s="865"/>
      <c r="AM120" s="866"/>
      <c r="AN120" s="822"/>
      <c r="AO120" s="868"/>
    </row>
    <row r="121" spans="1:41" ht="14.45" customHeight="1" x14ac:dyDescent="0.15">
      <c r="A121" s="1099"/>
      <c r="B121" s="930"/>
      <c r="C121" s="931"/>
      <c r="D121" s="931"/>
      <c r="E121" s="932"/>
      <c r="F121" s="822"/>
      <c r="G121" s="888"/>
      <c r="H121" s="822"/>
      <c r="I121" s="822"/>
      <c r="J121" s="822"/>
      <c r="K121" s="1114" t="s">
        <v>1442</v>
      </c>
      <c r="L121" s="1115"/>
      <c r="M121" s="1116"/>
      <c r="N121" s="1132" t="s">
        <v>1375</v>
      </c>
      <c r="O121" s="1115"/>
      <c r="P121" s="1115"/>
      <c r="Q121" s="1116"/>
      <c r="R121" s="922" t="s">
        <v>587</v>
      </c>
      <c r="S121" s="933" t="s">
        <v>1376</v>
      </c>
      <c r="T121" s="851"/>
      <c r="U121" s="853"/>
      <c r="V121" s="853"/>
      <c r="W121" s="853"/>
      <c r="X121" s="853"/>
      <c r="Y121" s="853"/>
      <c r="Z121" s="853"/>
      <c r="AA121" s="853"/>
      <c r="AB121" s="853"/>
      <c r="AC121" s="853"/>
      <c r="AD121" s="853"/>
      <c r="AE121" s="853"/>
      <c r="AF121" s="853"/>
      <c r="AG121" s="853"/>
      <c r="AH121" s="853"/>
      <c r="AI121" s="934"/>
      <c r="AJ121" s="841" t="s">
        <v>587</v>
      </c>
      <c r="AK121" s="859" t="s">
        <v>1377</v>
      </c>
      <c r="AL121" s="821"/>
      <c r="AM121" s="856"/>
      <c r="AN121" s="822"/>
      <c r="AO121" s="868"/>
    </row>
    <row r="122" spans="1:41" ht="14.45" customHeight="1" x14ac:dyDescent="0.15">
      <c r="A122" s="1099"/>
      <c r="B122" s="930"/>
      <c r="C122" s="931"/>
      <c r="D122" s="931"/>
      <c r="E122" s="932"/>
      <c r="F122" s="822"/>
      <c r="G122" s="888"/>
      <c r="H122" s="822"/>
      <c r="I122" s="822"/>
      <c r="J122" s="822"/>
      <c r="K122" s="1117"/>
      <c r="L122" s="1118"/>
      <c r="M122" s="1119"/>
      <c r="N122" s="1153"/>
      <c r="O122" s="1118"/>
      <c r="P122" s="1118"/>
      <c r="Q122" s="1119"/>
      <c r="R122" s="859"/>
      <c r="S122" s="922" t="s">
        <v>587</v>
      </c>
      <c r="T122" s="859" t="s">
        <v>1378</v>
      </c>
      <c r="U122" s="821"/>
      <c r="V122" s="921" t="s">
        <v>1379</v>
      </c>
      <c r="W122" s="1203"/>
      <c r="X122" s="1203"/>
      <c r="Y122" s="1203"/>
      <c r="Z122" s="1203"/>
      <c r="AA122" s="1203"/>
      <c r="AB122" s="1203"/>
      <c r="AC122" s="1203"/>
      <c r="AD122" s="1203"/>
      <c r="AE122" s="1203"/>
      <c r="AF122" s="1203"/>
      <c r="AG122" s="1203"/>
      <c r="AH122" s="1203"/>
      <c r="AI122" s="923" t="s">
        <v>1444</v>
      </c>
      <c r="AJ122" s="841" t="s">
        <v>587</v>
      </c>
      <c r="AK122" s="859" t="s">
        <v>1381</v>
      </c>
      <c r="AL122" s="821"/>
      <c r="AM122" s="856"/>
      <c r="AN122" s="822"/>
      <c r="AO122" s="868"/>
    </row>
    <row r="123" spans="1:41" ht="14.45" customHeight="1" x14ac:dyDescent="0.15">
      <c r="A123" s="1099"/>
      <c r="B123" s="930"/>
      <c r="C123" s="931"/>
      <c r="D123" s="931"/>
      <c r="E123" s="932"/>
      <c r="F123" s="822"/>
      <c r="G123" s="888"/>
      <c r="H123" s="822"/>
      <c r="I123" s="822"/>
      <c r="J123" s="822"/>
      <c r="K123" s="1117"/>
      <c r="L123" s="1118"/>
      <c r="M123" s="1119"/>
      <c r="N123" s="1153"/>
      <c r="O123" s="1118"/>
      <c r="P123" s="1118"/>
      <c r="Q123" s="1119"/>
      <c r="R123" s="859"/>
      <c r="S123" s="922" t="s">
        <v>587</v>
      </c>
      <c r="T123" s="859" t="s">
        <v>1382</v>
      </c>
      <c r="U123" s="821"/>
      <c r="V123" s="921" t="s">
        <v>1379</v>
      </c>
      <c r="W123" s="1203"/>
      <c r="X123" s="1203"/>
      <c r="Y123" s="1203"/>
      <c r="Z123" s="1203"/>
      <c r="AA123" s="1203"/>
      <c r="AB123" s="1203"/>
      <c r="AC123" s="1203"/>
      <c r="AD123" s="1203"/>
      <c r="AE123" s="1203"/>
      <c r="AF123" s="1203"/>
      <c r="AG123" s="1203"/>
      <c r="AH123" s="1203"/>
      <c r="AI123" s="923" t="s">
        <v>1444</v>
      </c>
      <c r="AJ123" s="821"/>
      <c r="AK123" s="821"/>
      <c r="AL123" s="821"/>
      <c r="AM123" s="856"/>
      <c r="AN123" s="822"/>
      <c r="AO123" s="868"/>
    </row>
    <row r="124" spans="1:41" ht="14.45" customHeight="1" x14ac:dyDescent="0.15">
      <c r="A124" s="1099"/>
      <c r="B124" s="930"/>
      <c r="C124" s="931"/>
      <c r="D124" s="931"/>
      <c r="E124" s="932"/>
      <c r="F124" s="822"/>
      <c r="G124" s="888"/>
      <c r="H124" s="822"/>
      <c r="I124" s="822"/>
      <c r="J124" s="822"/>
      <c r="K124" s="1117"/>
      <c r="L124" s="1118"/>
      <c r="M124" s="1119"/>
      <c r="N124" s="1153"/>
      <c r="O124" s="1118"/>
      <c r="P124" s="1118"/>
      <c r="Q124" s="1119"/>
      <c r="R124" s="922" t="s">
        <v>587</v>
      </c>
      <c r="S124" s="826" t="s">
        <v>1383</v>
      </c>
      <c r="T124" s="859"/>
      <c r="U124" s="821"/>
      <c r="V124" s="821"/>
      <c r="W124" s="821"/>
      <c r="X124" s="821"/>
      <c r="Y124" s="821"/>
      <c r="Z124" s="821"/>
      <c r="AA124" s="821"/>
      <c r="AB124" s="821"/>
      <c r="AC124" s="821"/>
      <c r="AD124" s="821"/>
      <c r="AE124" s="821"/>
      <c r="AF124" s="821"/>
      <c r="AG124" s="821"/>
      <c r="AH124" s="821"/>
      <c r="AI124" s="923"/>
      <c r="AJ124" s="821"/>
      <c r="AK124" s="821"/>
      <c r="AL124" s="821"/>
      <c r="AM124" s="856"/>
      <c r="AN124" s="822"/>
      <c r="AO124" s="868"/>
    </row>
    <row r="125" spans="1:41" ht="14.45" customHeight="1" x14ac:dyDescent="0.15">
      <c r="A125" s="1099"/>
      <c r="B125" s="930"/>
      <c r="C125" s="931"/>
      <c r="D125" s="931"/>
      <c r="E125" s="932"/>
      <c r="F125" s="822"/>
      <c r="G125" s="888"/>
      <c r="H125" s="822"/>
      <c r="I125" s="822"/>
      <c r="J125" s="822"/>
      <c r="K125" s="1117"/>
      <c r="L125" s="1118"/>
      <c r="M125" s="1119"/>
      <c r="N125" s="1153"/>
      <c r="O125" s="1118"/>
      <c r="P125" s="1118"/>
      <c r="Q125" s="1119"/>
      <c r="R125" s="859"/>
      <c r="S125" s="922" t="s">
        <v>587</v>
      </c>
      <c r="T125" s="859" t="s">
        <v>1384</v>
      </c>
      <c r="U125" s="821"/>
      <c r="V125" s="922" t="s">
        <v>587</v>
      </c>
      <c r="W125" s="821" t="s">
        <v>1385</v>
      </c>
      <c r="X125" s="1203"/>
      <c r="Y125" s="1203"/>
      <c r="Z125" s="1203"/>
      <c r="AA125" s="1203"/>
      <c r="AB125" s="821" t="s">
        <v>1380</v>
      </c>
      <c r="AC125" s="922" t="s">
        <v>587</v>
      </c>
      <c r="AD125" s="859" t="s">
        <v>1386</v>
      </c>
      <c r="AE125" s="821"/>
      <c r="AF125" s="1203"/>
      <c r="AG125" s="1203"/>
      <c r="AH125" s="1203"/>
      <c r="AI125" s="923" t="s">
        <v>1387</v>
      </c>
      <c r="AJ125" s="821"/>
      <c r="AK125" s="821"/>
      <c r="AL125" s="821"/>
      <c r="AM125" s="856"/>
      <c r="AN125" s="822"/>
      <c r="AO125" s="868"/>
    </row>
    <row r="126" spans="1:41" ht="14.45" customHeight="1" x14ac:dyDescent="0.15">
      <c r="A126" s="1099"/>
      <c r="B126" s="930"/>
      <c r="C126" s="931"/>
      <c r="D126" s="931"/>
      <c r="E126" s="932"/>
      <c r="F126" s="822"/>
      <c r="G126" s="888"/>
      <c r="H126" s="822"/>
      <c r="I126" s="822"/>
      <c r="J126" s="822"/>
      <c r="K126" s="1117"/>
      <c r="L126" s="1118"/>
      <c r="M126" s="1119"/>
      <c r="N126" s="1153"/>
      <c r="O126" s="1118"/>
      <c r="P126" s="1118"/>
      <c r="Q126" s="1119"/>
      <c r="R126" s="859"/>
      <c r="S126" s="826" t="s">
        <v>1466</v>
      </c>
      <c r="T126" s="859"/>
      <c r="U126" s="821"/>
      <c r="V126" s="821"/>
      <c r="W126" s="921" t="s">
        <v>1379</v>
      </c>
      <c r="X126" s="1203"/>
      <c r="Y126" s="1203"/>
      <c r="Z126" s="1203"/>
      <c r="AA126" s="1203"/>
      <c r="AB126" s="1203"/>
      <c r="AC126" s="1203"/>
      <c r="AD126" s="1203"/>
      <c r="AE126" s="1203"/>
      <c r="AF126" s="1203"/>
      <c r="AG126" s="1203"/>
      <c r="AH126" s="1203"/>
      <c r="AI126" s="923" t="s">
        <v>1364</v>
      </c>
      <c r="AJ126" s="821"/>
      <c r="AK126" s="821"/>
      <c r="AL126" s="821"/>
      <c r="AM126" s="856"/>
      <c r="AN126" s="822"/>
      <c r="AO126" s="868"/>
    </row>
    <row r="127" spans="1:41" ht="14.45" customHeight="1" x14ac:dyDescent="0.15">
      <c r="A127" s="1099"/>
      <c r="B127" s="930"/>
      <c r="C127" s="931"/>
      <c r="D127" s="931"/>
      <c r="E127" s="932"/>
      <c r="F127" s="822"/>
      <c r="G127" s="888"/>
      <c r="H127" s="822"/>
      <c r="I127" s="822"/>
      <c r="J127" s="822"/>
      <c r="K127" s="1117"/>
      <c r="L127" s="1118"/>
      <c r="M127" s="1119"/>
      <c r="N127" s="1153"/>
      <c r="O127" s="1118"/>
      <c r="P127" s="1118"/>
      <c r="Q127" s="1119"/>
      <c r="R127" s="859"/>
      <c r="S127" s="922" t="s">
        <v>587</v>
      </c>
      <c r="T127" s="859" t="s">
        <v>1388</v>
      </c>
      <c r="U127" s="821"/>
      <c r="V127" s="922" t="s">
        <v>587</v>
      </c>
      <c r="W127" s="821" t="s">
        <v>1385</v>
      </c>
      <c r="X127" s="1203"/>
      <c r="Y127" s="1203"/>
      <c r="Z127" s="1203"/>
      <c r="AA127" s="1203"/>
      <c r="AB127" s="821" t="s">
        <v>1380</v>
      </c>
      <c r="AC127" s="922" t="s">
        <v>587</v>
      </c>
      <c r="AD127" s="859" t="s">
        <v>1386</v>
      </c>
      <c r="AE127" s="821"/>
      <c r="AF127" s="1203"/>
      <c r="AG127" s="1203"/>
      <c r="AH127" s="1203"/>
      <c r="AI127" s="923" t="s">
        <v>1387</v>
      </c>
      <c r="AJ127" s="821"/>
      <c r="AK127" s="821"/>
      <c r="AL127" s="821"/>
      <c r="AM127" s="856"/>
      <c r="AN127" s="822"/>
      <c r="AO127" s="868"/>
    </row>
    <row r="128" spans="1:41" ht="14.45" customHeight="1" x14ac:dyDescent="0.15">
      <c r="A128" s="1099"/>
      <c r="B128" s="930"/>
      <c r="C128" s="931"/>
      <c r="D128" s="931"/>
      <c r="E128" s="932"/>
      <c r="F128" s="822"/>
      <c r="G128" s="888"/>
      <c r="H128" s="822"/>
      <c r="I128" s="822"/>
      <c r="J128" s="822"/>
      <c r="K128" s="1120"/>
      <c r="L128" s="1121"/>
      <c r="M128" s="1122"/>
      <c r="N128" s="1133"/>
      <c r="O128" s="1121"/>
      <c r="P128" s="1121"/>
      <c r="Q128" s="1122"/>
      <c r="R128" s="896"/>
      <c r="S128" s="826" t="s">
        <v>1466</v>
      </c>
      <c r="T128" s="859"/>
      <c r="U128" s="821"/>
      <c r="V128" s="821"/>
      <c r="W128" s="921" t="s">
        <v>1379</v>
      </c>
      <c r="X128" s="1204"/>
      <c r="Y128" s="1204"/>
      <c r="Z128" s="1204"/>
      <c r="AA128" s="1204"/>
      <c r="AB128" s="1204"/>
      <c r="AC128" s="1204"/>
      <c r="AD128" s="1204"/>
      <c r="AE128" s="1204"/>
      <c r="AF128" s="1204"/>
      <c r="AG128" s="1204"/>
      <c r="AH128" s="1204"/>
      <c r="AI128" s="923" t="s">
        <v>1364</v>
      </c>
      <c r="AJ128" s="897"/>
      <c r="AK128" s="865"/>
      <c r="AL128" s="865"/>
      <c r="AM128" s="866"/>
      <c r="AN128" s="822"/>
      <c r="AO128" s="868"/>
    </row>
    <row r="129" spans="1:41" ht="14.45" customHeight="1" x14ac:dyDescent="0.15">
      <c r="A129" s="1099"/>
      <c r="B129" s="930"/>
      <c r="C129" s="931"/>
      <c r="D129" s="931"/>
      <c r="E129" s="932"/>
      <c r="F129" s="822"/>
      <c r="G129" s="888"/>
      <c r="H129" s="822"/>
      <c r="I129" s="822"/>
      <c r="J129" s="822"/>
      <c r="K129" s="1114" t="s">
        <v>1389</v>
      </c>
      <c r="L129" s="1115"/>
      <c r="M129" s="1116"/>
      <c r="N129" s="1132" t="s">
        <v>1390</v>
      </c>
      <c r="O129" s="1115"/>
      <c r="P129" s="1115"/>
      <c r="Q129" s="1116"/>
      <c r="R129" s="860" t="s">
        <v>587</v>
      </c>
      <c r="S129" s="933" t="s">
        <v>1467</v>
      </c>
      <c r="T129" s="851"/>
      <c r="U129" s="853"/>
      <c r="V129" s="853"/>
      <c r="W129" s="853"/>
      <c r="X129" s="853"/>
      <c r="Y129" s="853"/>
      <c r="Z129" s="853"/>
      <c r="AA129" s="853"/>
      <c r="AB129" s="853"/>
      <c r="AC129" s="853"/>
      <c r="AD129" s="853"/>
      <c r="AE129" s="853"/>
      <c r="AF129" s="853"/>
      <c r="AG129" s="853"/>
      <c r="AH129" s="853"/>
      <c r="AI129" s="934"/>
      <c r="AJ129" s="860" t="s">
        <v>587</v>
      </c>
      <c r="AK129" s="851" t="s">
        <v>1377</v>
      </c>
      <c r="AL129" s="853"/>
      <c r="AM129" s="854"/>
      <c r="AN129" s="822"/>
      <c r="AO129" s="868"/>
    </row>
    <row r="130" spans="1:41" ht="14.45" customHeight="1" x14ac:dyDescent="0.15">
      <c r="A130" s="1099"/>
      <c r="B130" s="930"/>
      <c r="C130" s="931"/>
      <c r="D130" s="931"/>
      <c r="E130" s="932"/>
      <c r="F130" s="822"/>
      <c r="G130" s="888"/>
      <c r="H130" s="822"/>
      <c r="I130" s="822"/>
      <c r="J130" s="822"/>
      <c r="K130" s="1117"/>
      <c r="L130" s="1118"/>
      <c r="M130" s="1119"/>
      <c r="N130" s="1153"/>
      <c r="O130" s="1118"/>
      <c r="P130" s="1118"/>
      <c r="Q130" s="1119"/>
      <c r="R130" s="922" t="s">
        <v>587</v>
      </c>
      <c r="S130" s="826" t="s">
        <v>1391</v>
      </c>
      <c r="T130" s="859"/>
      <c r="U130" s="821"/>
      <c r="V130" s="821"/>
      <c r="W130" s="821"/>
      <c r="X130" s="821"/>
      <c r="Y130" s="821"/>
      <c r="Z130" s="821"/>
      <c r="AA130" s="821"/>
      <c r="AB130" s="821"/>
      <c r="AC130" s="821"/>
      <c r="AD130" s="821"/>
      <c r="AE130" s="821"/>
      <c r="AF130" s="821"/>
      <c r="AG130" s="821"/>
      <c r="AH130" s="821"/>
      <c r="AI130" s="923"/>
      <c r="AJ130" s="841" t="s">
        <v>587</v>
      </c>
      <c r="AK130" s="859" t="s">
        <v>1392</v>
      </c>
      <c r="AL130" s="821"/>
      <c r="AM130" s="856"/>
      <c r="AN130" s="822"/>
      <c r="AO130" s="868"/>
    </row>
    <row r="131" spans="1:41" ht="14.45" customHeight="1" x14ac:dyDescent="0.15">
      <c r="A131" s="1099"/>
      <c r="B131" s="930"/>
      <c r="C131" s="931"/>
      <c r="D131" s="931"/>
      <c r="E131" s="932"/>
      <c r="F131" s="822"/>
      <c r="G131" s="888"/>
      <c r="H131" s="822"/>
      <c r="I131" s="822"/>
      <c r="J131" s="822"/>
      <c r="K131" s="1120"/>
      <c r="L131" s="1121"/>
      <c r="M131" s="1122"/>
      <c r="N131" s="1133"/>
      <c r="O131" s="1121"/>
      <c r="P131" s="1121"/>
      <c r="Q131" s="1122"/>
      <c r="R131" s="863"/>
      <c r="S131" s="950"/>
      <c r="T131" s="863"/>
      <c r="U131" s="865"/>
      <c r="V131" s="865"/>
      <c r="W131" s="865"/>
      <c r="X131" s="865"/>
      <c r="Y131" s="865"/>
      <c r="Z131" s="865"/>
      <c r="AA131" s="865"/>
      <c r="AB131" s="865"/>
      <c r="AC131" s="865"/>
      <c r="AD131" s="865"/>
      <c r="AE131" s="865"/>
      <c r="AF131" s="865"/>
      <c r="AG131" s="865"/>
      <c r="AH131" s="865"/>
      <c r="AI131" s="899"/>
      <c r="AJ131" s="862" t="s">
        <v>587</v>
      </c>
      <c r="AK131" s="863" t="s">
        <v>1393</v>
      </c>
      <c r="AL131" s="865"/>
      <c r="AM131" s="866"/>
      <c r="AN131" s="822"/>
      <c r="AO131" s="868"/>
    </row>
    <row r="132" spans="1:41" ht="14.45" customHeight="1" thickBot="1" x14ac:dyDescent="0.2">
      <c r="A132" s="1386"/>
      <c r="B132" s="936"/>
      <c r="C132" s="937"/>
      <c r="D132" s="937"/>
      <c r="E132" s="938"/>
      <c r="F132" s="879"/>
      <c r="G132" s="939"/>
      <c r="H132" s="879"/>
      <c r="I132" s="879"/>
      <c r="J132" s="879"/>
      <c r="K132" s="1399" t="s">
        <v>1459</v>
      </c>
      <c r="L132" s="1400"/>
      <c r="M132" s="1401"/>
      <c r="N132" s="1402" t="s">
        <v>1460</v>
      </c>
      <c r="O132" s="1400"/>
      <c r="P132" s="1400"/>
      <c r="Q132" s="1401"/>
      <c r="R132" s="1020" t="s">
        <v>587</v>
      </c>
      <c r="S132" s="998" t="s">
        <v>1461</v>
      </c>
      <c r="T132" s="876"/>
      <c r="U132" s="877"/>
      <c r="V132" s="877"/>
      <c r="W132" s="877"/>
      <c r="X132" s="877"/>
      <c r="Y132" s="877"/>
      <c r="Z132" s="877"/>
      <c r="AA132" s="877"/>
      <c r="AB132" s="877"/>
      <c r="AC132" s="877"/>
      <c r="AD132" s="877"/>
      <c r="AE132" s="877"/>
      <c r="AF132" s="877"/>
      <c r="AG132" s="877"/>
      <c r="AH132" s="877"/>
      <c r="AI132" s="941"/>
      <c r="AJ132" s="805"/>
      <c r="AK132" s="805"/>
      <c r="AL132" s="805"/>
      <c r="AM132" s="1019"/>
      <c r="AN132" s="879"/>
      <c r="AO132" s="943"/>
    </row>
    <row r="133" spans="1:41" ht="14.45" customHeight="1" x14ac:dyDescent="0.15">
      <c r="A133" s="819"/>
      <c r="B133" s="944" t="s">
        <v>1394</v>
      </c>
      <c r="C133" s="931"/>
      <c r="D133" s="931"/>
      <c r="E133" s="931"/>
      <c r="F133" s="822"/>
      <c r="G133" s="822"/>
      <c r="H133" s="822"/>
      <c r="I133" s="822"/>
      <c r="J133" s="822"/>
      <c r="K133" s="908"/>
      <c r="L133" s="908"/>
      <c r="M133" s="908"/>
      <c r="N133" s="908"/>
      <c r="O133" s="908"/>
      <c r="P133" s="908"/>
      <c r="Q133" s="908"/>
      <c r="R133" s="945"/>
      <c r="S133" s="931"/>
      <c r="T133" s="859"/>
      <c r="U133" s="821"/>
      <c r="V133" s="821"/>
      <c r="W133" s="821"/>
      <c r="X133" s="821"/>
      <c r="Y133" s="821"/>
      <c r="Z133" s="821"/>
      <c r="AA133" s="821"/>
      <c r="AB133" s="821"/>
      <c r="AC133" s="821"/>
      <c r="AD133" s="821"/>
      <c r="AE133" s="821"/>
      <c r="AF133" s="821"/>
      <c r="AG133" s="821"/>
      <c r="AH133" s="821"/>
      <c r="AI133" s="826"/>
      <c r="AJ133" s="946"/>
      <c r="AK133" s="859"/>
      <c r="AL133" s="821"/>
      <c r="AM133" s="821"/>
      <c r="AN133" s="822"/>
      <c r="AO133" s="822"/>
    </row>
    <row r="134" spans="1:41" ht="14.45" customHeight="1" x14ac:dyDescent="0.15">
      <c r="A134" s="819"/>
      <c r="B134" s="944" t="s">
        <v>1395</v>
      </c>
      <c r="C134" s="931"/>
      <c r="D134" s="931"/>
      <c r="E134" s="931"/>
      <c r="F134" s="822"/>
      <c r="G134" s="822"/>
      <c r="H134" s="822"/>
      <c r="I134" s="822"/>
      <c r="J134" s="822"/>
      <c r="K134" s="908"/>
      <c r="L134" s="908"/>
      <c r="M134" s="908"/>
      <c r="N134" s="908"/>
      <c r="O134" s="908"/>
      <c r="P134" s="908"/>
      <c r="Q134" s="908"/>
      <c r="R134" s="945"/>
      <c r="S134" s="931"/>
      <c r="T134" s="859"/>
      <c r="U134" s="821"/>
      <c r="V134" s="821"/>
      <c r="W134" s="821"/>
      <c r="X134" s="821"/>
      <c r="Y134" s="821"/>
      <c r="Z134" s="821"/>
      <c r="AA134" s="821"/>
      <c r="AB134" s="821"/>
      <c r="AC134" s="821"/>
      <c r="AD134" s="821"/>
      <c r="AE134" s="821"/>
      <c r="AF134" s="821"/>
      <c r="AG134" s="821"/>
      <c r="AH134" s="821"/>
      <c r="AI134" s="826"/>
      <c r="AJ134" s="946"/>
      <c r="AK134" s="859"/>
      <c r="AL134" s="821"/>
      <c r="AM134" s="821"/>
      <c r="AN134" s="822"/>
      <c r="AO134" s="822"/>
    </row>
    <row r="135" spans="1:41" ht="14.45" customHeight="1" x14ac:dyDescent="0.15">
      <c r="A135" s="819"/>
      <c r="B135" s="944" t="s">
        <v>1396</v>
      </c>
      <c r="C135" s="931"/>
      <c r="D135" s="931"/>
      <c r="E135" s="931"/>
      <c r="F135" s="822"/>
      <c r="G135" s="822"/>
      <c r="H135" s="822"/>
      <c r="I135" s="822"/>
      <c r="J135" s="822"/>
      <c r="K135" s="908"/>
      <c r="L135" s="908"/>
      <c r="M135" s="908"/>
      <c r="N135" s="908"/>
      <c r="O135" s="908"/>
      <c r="P135" s="908"/>
      <c r="Q135" s="908"/>
      <c r="R135" s="945"/>
      <c r="S135" s="931"/>
      <c r="T135" s="859"/>
      <c r="U135" s="821"/>
      <c r="V135" s="821"/>
      <c r="W135" s="821"/>
      <c r="X135" s="821"/>
      <c r="Y135" s="821"/>
      <c r="Z135" s="821"/>
      <c r="AA135" s="821"/>
      <c r="AB135" s="821"/>
      <c r="AC135" s="821"/>
      <c r="AD135" s="821"/>
      <c r="AE135" s="821"/>
      <c r="AF135" s="821"/>
      <c r="AG135" s="821"/>
      <c r="AH135" s="821"/>
      <c r="AI135" s="826"/>
      <c r="AJ135" s="946"/>
      <c r="AK135" s="859"/>
      <c r="AL135" s="821"/>
      <c r="AM135" s="821"/>
      <c r="AN135" s="822"/>
      <c r="AO135" s="822"/>
    </row>
    <row r="136" spans="1:41" ht="14.45" customHeight="1" x14ac:dyDescent="0.15">
      <c r="A136" s="804"/>
      <c r="B136" s="255"/>
      <c r="C136" s="176"/>
      <c r="D136" s="176"/>
      <c r="E136" s="176"/>
      <c r="F136" s="176"/>
      <c r="G136" s="501"/>
      <c r="H136" s="501"/>
      <c r="I136" s="171"/>
      <c r="J136" s="501"/>
      <c r="K136" s="403"/>
      <c r="L136" s="403"/>
      <c r="M136" s="403"/>
      <c r="N136" s="403"/>
      <c r="O136" s="403"/>
      <c r="P136" s="403"/>
      <c r="Q136" s="403"/>
      <c r="R136" s="501"/>
      <c r="S136" s="255"/>
      <c r="T136" s="496"/>
      <c r="U136" s="496"/>
      <c r="V136" s="496"/>
      <c r="W136" s="176"/>
      <c r="X136" s="496"/>
      <c r="Y136" s="496"/>
      <c r="Z136" s="496"/>
      <c r="AA136" s="176"/>
      <c r="AB136" s="501"/>
      <c r="AC136" s="501"/>
      <c r="AD136" s="501"/>
      <c r="AE136" s="501"/>
      <c r="AF136" s="501"/>
      <c r="AG136" s="501"/>
      <c r="AH136" s="501"/>
      <c r="AI136" s="501"/>
      <c r="AJ136" s="171"/>
      <c r="AK136" s="171"/>
      <c r="AL136" s="176"/>
      <c r="AM136" s="176"/>
      <c r="AN136" s="171"/>
      <c r="AO136" s="171"/>
    </row>
    <row r="137" spans="1:41" ht="14.45" customHeight="1" x14ac:dyDescent="0.15">
      <c r="A137" s="804"/>
      <c r="B137" s="255"/>
      <c r="C137" s="176"/>
      <c r="D137" s="176"/>
      <c r="E137" s="176"/>
      <c r="F137" s="176"/>
      <c r="G137" s="501"/>
      <c r="H137" s="501"/>
      <c r="I137" s="171"/>
      <c r="J137" s="501"/>
      <c r="K137" s="403"/>
      <c r="L137" s="403"/>
      <c r="M137" s="403"/>
      <c r="N137" s="403"/>
      <c r="O137" s="403"/>
      <c r="P137" s="403"/>
      <c r="Q137" s="403"/>
      <c r="R137" s="501"/>
      <c r="S137" s="255"/>
      <c r="T137" s="496"/>
      <c r="U137" s="496"/>
      <c r="V137" s="496"/>
      <c r="W137" s="176"/>
      <c r="X137" s="496"/>
      <c r="Y137" s="496"/>
      <c r="Z137" s="496"/>
      <c r="AA137" s="176"/>
      <c r="AB137" s="501"/>
      <c r="AC137" s="501"/>
      <c r="AD137" s="501"/>
      <c r="AE137" s="501"/>
      <c r="AF137" s="501"/>
      <c r="AG137" s="501"/>
      <c r="AH137" s="501"/>
      <c r="AI137" s="501"/>
      <c r="AJ137" s="171"/>
      <c r="AK137" s="171"/>
      <c r="AL137" s="176"/>
      <c r="AM137" s="176"/>
      <c r="AN137" s="171"/>
      <c r="AO137" s="171"/>
    </row>
    <row r="138" spans="1:41" ht="14.45" customHeight="1" x14ac:dyDescent="0.15">
      <c r="A138" s="827" t="s">
        <v>1479</v>
      </c>
      <c r="B138" s="828"/>
      <c r="C138" s="828"/>
      <c r="D138" s="828"/>
      <c r="E138" s="828"/>
      <c r="F138" s="829"/>
      <c r="G138" s="828"/>
      <c r="H138" s="828"/>
      <c r="I138" s="822"/>
      <c r="J138" s="828"/>
      <c r="K138" s="828"/>
      <c r="L138" s="828"/>
      <c r="M138" s="828"/>
      <c r="N138" s="828"/>
      <c r="O138" s="828"/>
      <c r="P138" s="828"/>
      <c r="Q138" s="828"/>
      <c r="R138" s="828"/>
      <c r="S138" s="828"/>
      <c r="T138" s="828"/>
      <c r="U138" s="828"/>
      <c r="V138" s="828"/>
      <c r="W138" s="828"/>
      <c r="X138" s="828"/>
      <c r="Y138" s="828"/>
      <c r="Z138" s="828"/>
      <c r="AA138" s="828"/>
      <c r="AB138" s="828"/>
      <c r="AC138" s="828"/>
      <c r="AD138" s="828"/>
      <c r="AE138" s="828"/>
      <c r="AF138" s="828"/>
      <c r="AG138" s="828"/>
      <c r="AH138" s="828"/>
      <c r="AI138" s="828"/>
      <c r="AJ138" s="829"/>
      <c r="AK138" s="828"/>
      <c r="AL138" s="828"/>
      <c r="AM138" s="822"/>
      <c r="AN138" s="822"/>
      <c r="AO138" s="830" t="s">
        <v>1397</v>
      </c>
    </row>
    <row r="139" spans="1:41" ht="14.45" customHeight="1" thickBot="1" x14ac:dyDescent="0.2">
      <c r="A139" s="831" t="s">
        <v>572</v>
      </c>
      <c r="B139" s="828"/>
      <c r="C139" s="828"/>
      <c r="D139" s="828"/>
      <c r="E139" s="828"/>
      <c r="F139" s="829"/>
      <c r="G139" s="828"/>
      <c r="H139" s="832" t="s">
        <v>573</v>
      </c>
      <c r="I139" s="822"/>
      <c r="J139" s="828"/>
      <c r="K139" s="828"/>
      <c r="L139" s="828"/>
      <c r="M139" s="828"/>
      <c r="N139" s="828"/>
      <c r="O139" s="828"/>
      <c r="P139" s="828"/>
      <c r="Q139" s="828"/>
      <c r="R139" s="828"/>
      <c r="S139" s="828"/>
      <c r="T139" s="828"/>
      <c r="U139" s="828"/>
      <c r="V139" s="828"/>
      <c r="W139" s="828"/>
      <c r="X139" s="828"/>
      <c r="Y139" s="828"/>
      <c r="Z139" s="828"/>
      <c r="AA139" s="828"/>
      <c r="AB139" s="828"/>
      <c r="AC139" s="828"/>
      <c r="AD139" s="828"/>
      <c r="AE139" s="828"/>
      <c r="AF139" s="828"/>
      <c r="AG139" s="828"/>
      <c r="AH139" s="828"/>
      <c r="AI139" s="828"/>
      <c r="AJ139" s="829"/>
      <c r="AK139" s="828"/>
      <c r="AL139" s="828"/>
      <c r="AM139" s="822"/>
      <c r="AN139" s="822"/>
      <c r="AO139" s="830"/>
    </row>
    <row r="140" spans="1:41" ht="14.45" customHeight="1" x14ac:dyDescent="0.15">
      <c r="A140" s="833"/>
      <c r="B140" s="1369" t="s">
        <v>574</v>
      </c>
      <c r="C140" s="1104"/>
      <c r="D140" s="1104"/>
      <c r="E140" s="1105"/>
      <c r="F140" s="1176" t="s">
        <v>575</v>
      </c>
      <c r="G140" s="1177"/>
      <c r="H140" s="1180" t="s">
        <v>576</v>
      </c>
      <c r="I140" s="1181"/>
      <c r="J140" s="1182"/>
      <c r="K140" s="1104" t="s">
        <v>30</v>
      </c>
      <c r="L140" s="1104"/>
      <c r="M140" s="1105"/>
      <c r="N140" s="1186" t="s">
        <v>577</v>
      </c>
      <c r="O140" s="1187"/>
      <c r="P140" s="1187"/>
      <c r="Q140" s="1187"/>
      <c r="R140" s="1187"/>
      <c r="S140" s="1187"/>
      <c r="T140" s="1187"/>
      <c r="U140" s="1187"/>
      <c r="V140" s="1187"/>
      <c r="W140" s="1187"/>
      <c r="X140" s="1187"/>
      <c r="Y140" s="1187"/>
      <c r="Z140" s="1187"/>
      <c r="AA140" s="1187"/>
      <c r="AB140" s="1187"/>
      <c r="AC140" s="1187"/>
      <c r="AD140" s="1187"/>
      <c r="AE140" s="1187"/>
      <c r="AF140" s="1187"/>
      <c r="AG140" s="1187"/>
      <c r="AH140" s="1187"/>
      <c r="AI140" s="1187"/>
      <c r="AJ140" s="1187"/>
      <c r="AK140" s="1187"/>
      <c r="AL140" s="1187"/>
      <c r="AM140" s="1188"/>
      <c r="AN140" s="1189" t="s">
        <v>578</v>
      </c>
      <c r="AO140" s="1190"/>
    </row>
    <row r="141" spans="1:41" ht="14.45" customHeight="1" thickBot="1" x14ac:dyDescent="0.2">
      <c r="A141" s="834"/>
      <c r="B141" s="1193" t="s">
        <v>579</v>
      </c>
      <c r="C141" s="1194"/>
      <c r="D141" s="1194"/>
      <c r="E141" s="1195"/>
      <c r="F141" s="1178"/>
      <c r="G141" s="1179"/>
      <c r="H141" s="1183"/>
      <c r="I141" s="1184"/>
      <c r="J141" s="1185"/>
      <c r="K141" s="1194" t="s">
        <v>580</v>
      </c>
      <c r="L141" s="1194"/>
      <c r="M141" s="1195"/>
      <c r="N141" s="1196" t="s">
        <v>580</v>
      </c>
      <c r="O141" s="1197"/>
      <c r="P141" s="1197"/>
      <c r="Q141" s="1198"/>
      <c r="R141" s="1199" t="s">
        <v>581</v>
      </c>
      <c r="S141" s="1200"/>
      <c r="T141" s="1200"/>
      <c r="U141" s="1200"/>
      <c r="V141" s="1200"/>
      <c r="W141" s="1200"/>
      <c r="X141" s="1200"/>
      <c r="Y141" s="1200"/>
      <c r="Z141" s="1200"/>
      <c r="AA141" s="1200"/>
      <c r="AB141" s="1200"/>
      <c r="AC141" s="1200"/>
      <c r="AD141" s="1200"/>
      <c r="AE141" s="1200"/>
      <c r="AF141" s="1200"/>
      <c r="AG141" s="1200"/>
      <c r="AH141" s="1200"/>
      <c r="AI141" s="1201"/>
      <c r="AJ141" s="1199" t="s">
        <v>582</v>
      </c>
      <c r="AK141" s="1200"/>
      <c r="AL141" s="1200"/>
      <c r="AM141" s="1200"/>
      <c r="AN141" s="1191"/>
      <c r="AO141" s="1192"/>
    </row>
    <row r="142" spans="1:41" ht="14.45" customHeight="1" x14ac:dyDescent="0.15">
      <c r="A142" s="1099" t="s">
        <v>1398</v>
      </c>
      <c r="B142" s="1100" t="s">
        <v>1131</v>
      </c>
      <c r="C142" s="1100"/>
      <c r="D142" s="947"/>
      <c r="E142" s="947"/>
      <c r="F142" s="1101" t="s">
        <v>585</v>
      </c>
      <c r="G142" s="1102"/>
      <c r="H142" s="838"/>
      <c r="I142" s="843"/>
      <c r="J142" s="880"/>
      <c r="K142" s="1103" t="s">
        <v>700</v>
      </c>
      <c r="L142" s="1104"/>
      <c r="M142" s="1104"/>
      <c r="N142" s="1104"/>
      <c r="O142" s="1104"/>
      <c r="P142" s="1104"/>
      <c r="Q142" s="1105"/>
      <c r="R142" s="841" t="s">
        <v>587</v>
      </c>
      <c r="S142" s="859" t="s">
        <v>1399</v>
      </c>
      <c r="T142" s="859"/>
      <c r="U142" s="859"/>
      <c r="V142" s="859"/>
      <c r="W142" s="859"/>
      <c r="X142" s="859"/>
      <c r="Y142" s="859"/>
      <c r="Z142" s="859"/>
      <c r="AA142" s="859"/>
      <c r="AB142" s="859"/>
      <c r="AC142" s="859"/>
      <c r="AD142" s="859"/>
      <c r="AE142" s="859"/>
      <c r="AF142" s="859"/>
      <c r="AG142" s="859"/>
      <c r="AH142" s="859"/>
      <c r="AI142" s="856"/>
      <c r="AJ142" s="841" t="s">
        <v>587</v>
      </c>
      <c r="AK142" s="826" t="s">
        <v>649</v>
      </c>
      <c r="AL142" s="820"/>
      <c r="AM142" s="820"/>
      <c r="AN142" s="948"/>
      <c r="AO142" s="949"/>
    </row>
    <row r="143" spans="1:41" ht="14.45" customHeight="1" x14ac:dyDescent="0.15">
      <c r="A143" s="1099"/>
      <c r="B143" s="1109" t="s">
        <v>710</v>
      </c>
      <c r="C143" s="1109"/>
      <c r="D143" s="1109"/>
      <c r="E143" s="1109"/>
      <c r="F143" s="1110"/>
      <c r="G143" s="1111"/>
      <c r="H143" s="841" t="s">
        <v>587</v>
      </c>
      <c r="I143" s="1112" t="s">
        <v>590</v>
      </c>
      <c r="J143" s="1113"/>
      <c r="K143" s="1106"/>
      <c r="L143" s="1107"/>
      <c r="M143" s="1107"/>
      <c r="N143" s="1107"/>
      <c r="O143" s="1107"/>
      <c r="P143" s="1107"/>
      <c r="Q143" s="1108"/>
      <c r="R143" s="862" t="s">
        <v>587</v>
      </c>
      <c r="S143" s="950" t="s">
        <v>1348</v>
      </c>
      <c r="T143" s="950"/>
      <c r="U143" s="950"/>
      <c r="V143" s="950"/>
      <c r="W143" s="950"/>
      <c r="X143" s="950"/>
      <c r="Y143" s="950"/>
      <c r="Z143" s="950"/>
      <c r="AA143" s="922" t="s">
        <v>587</v>
      </c>
      <c r="AB143" s="950" t="s">
        <v>1351</v>
      </c>
      <c r="AC143" s="950"/>
      <c r="AD143" s="950"/>
      <c r="AE143" s="950"/>
      <c r="AF143" s="950"/>
      <c r="AG143" s="950"/>
      <c r="AH143" s="950"/>
      <c r="AI143" s="899"/>
      <c r="AJ143" s="862" t="s">
        <v>587</v>
      </c>
      <c r="AK143" s="950" t="s">
        <v>1393</v>
      </c>
      <c r="AL143" s="864"/>
      <c r="AM143" s="915"/>
      <c r="AN143" s="1155" t="s">
        <v>1076</v>
      </c>
      <c r="AO143" s="1156"/>
    </row>
    <row r="144" spans="1:41" ht="14.45" customHeight="1" x14ac:dyDescent="0.15">
      <c r="A144" s="1099"/>
      <c r="B144" s="1157" t="s">
        <v>711</v>
      </c>
      <c r="C144" s="1157"/>
      <c r="D144" s="1157"/>
      <c r="E144" s="1157"/>
      <c r="F144" s="930"/>
      <c r="G144" s="932"/>
      <c r="H144" s="841" t="s">
        <v>587</v>
      </c>
      <c r="I144" s="1112" t="s">
        <v>593</v>
      </c>
      <c r="J144" s="1113"/>
      <c r="K144" s="1114" t="s">
        <v>1473</v>
      </c>
      <c r="L144" s="1115"/>
      <c r="M144" s="1116"/>
      <c r="N144" s="1158" t="s">
        <v>1400</v>
      </c>
      <c r="O144" s="1159"/>
      <c r="P144" s="1159"/>
      <c r="Q144" s="1160"/>
      <c r="R144" s="951" t="s">
        <v>1401</v>
      </c>
      <c r="S144" s="933" t="s">
        <v>1402</v>
      </c>
      <c r="T144" s="933"/>
      <c r="U144" s="933"/>
      <c r="V144" s="933"/>
      <c r="W144" s="933"/>
      <c r="X144" s="933"/>
      <c r="Y144" s="933"/>
      <c r="Z144" s="933"/>
      <c r="AA144" s="933"/>
      <c r="AB144" s="952"/>
      <c r="AC144" s="952"/>
      <c r="AD144" s="933"/>
      <c r="AE144" s="933"/>
      <c r="AF144" s="933"/>
      <c r="AG144" s="933"/>
      <c r="AH144" s="933"/>
      <c r="AI144" s="934"/>
      <c r="AJ144" s="841" t="s">
        <v>587</v>
      </c>
      <c r="AK144" s="1167" t="s">
        <v>712</v>
      </c>
      <c r="AL144" s="1167"/>
      <c r="AM144" s="1168"/>
      <c r="AN144" s="1155"/>
      <c r="AO144" s="1156"/>
    </row>
    <row r="145" spans="1:41" ht="14.45" customHeight="1" x14ac:dyDescent="0.15">
      <c r="A145" s="1099"/>
      <c r="B145" s="821" t="s">
        <v>623</v>
      </c>
      <c r="C145" s="894"/>
      <c r="D145" s="820" t="s">
        <v>1130</v>
      </c>
      <c r="E145" s="855"/>
      <c r="F145" s="1173" t="s">
        <v>1485</v>
      </c>
      <c r="G145" s="1174"/>
      <c r="H145" s="841" t="s">
        <v>587</v>
      </c>
      <c r="I145" s="1112" t="s">
        <v>595</v>
      </c>
      <c r="J145" s="1113"/>
      <c r="K145" s="1117"/>
      <c r="L145" s="1118"/>
      <c r="M145" s="1119"/>
      <c r="N145" s="1161"/>
      <c r="O145" s="1162"/>
      <c r="P145" s="1162"/>
      <c r="Q145" s="1163"/>
      <c r="R145" s="924" t="s">
        <v>1401</v>
      </c>
      <c r="S145" s="826" t="s">
        <v>1403</v>
      </c>
      <c r="T145" s="826"/>
      <c r="U145" s="826"/>
      <c r="V145" s="826"/>
      <c r="W145" s="826"/>
      <c r="X145" s="826"/>
      <c r="Y145" s="826"/>
      <c r="Z145" s="826"/>
      <c r="AA145" s="826"/>
      <c r="AB145" s="826"/>
      <c r="AC145" s="952"/>
      <c r="AD145" s="826"/>
      <c r="AE145" s="826"/>
      <c r="AF145" s="826"/>
      <c r="AG145" s="826"/>
      <c r="AH145" s="826"/>
      <c r="AI145" s="923"/>
      <c r="AJ145" s="841" t="s">
        <v>587</v>
      </c>
      <c r="AK145" s="826" t="s">
        <v>701</v>
      </c>
      <c r="AL145" s="931"/>
      <c r="AM145" s="822"/>
      <c r="AN145" s="1169" t="s">
        <v>587</v>
      </c>
      <c r="AO145" s="1170"/>
    </row>
    <row r="146" spans="1:41" ht="14.45" customHeight="1" x14ac:dyDescent="0.15">
      <c r="A146" s="1099"/>
      <c r="B146" s="826"/>
      <c r="C146" s="826"/>
      <c r="D146" s="826"/>
      <c r="E146" s="923"/>
      <c r="F146" s="1173"/>
      <c r="G146" s="1174"/>
      <c r="H146" s="841" t="s">
        <v>587</v>
      </c>
      <c r="I146" s="1112" t="s">
        <v>597</v>
      </c>
      <c r="J146" s="1113"/>
      <c r="K146" s="1117"/>
      <c r="L146" s="1118"/>
      <c r="M146" s="1119"/>
      <c r="N146" s="1161"/>
      <c r="O146" s="1162"/>
      <c r="P146" s="1162"/>
      <c r="Q146" s="1163"/>
      <c r="R146" s="924" t="s">
        <v>1401</v>
      </c>
      <c r="S146" s="826" t="s">
        <v>1404</v>
      </c>
      <c r="T146" s="826"/>
      <c r="U146" s="826"/>
      <c r="V146" s="826"/>
      <c r="W146" s="826"/>
      <c r="X146" s="826"/>
      <c r="Y146" s="826"/>
      <c r="Z146" s="826"/>
      <c r="AA146" s="826"/>
      <c r="AB146" s="826"/>
      <c r="AC146" s="826"/>
      <c r="AD146" s="826"/>
      <c r="AE146" s="826"/>
      <c r="AF146" s="826"/>
      <c r="AG146" s="826"/>
      <c r="AH146" s="826"/>
      <c r="AI146" s="923"/>
      <c r="AJ146" s="841" t="s">
        <v>587</v>
      </c>
      <c r="AK146" s="826" t="s">
        <v>713</v>
      </c>
      <c r="AL146" s="826"/>
      <c r="AM146" s="893"/>
      <c r="AN146" s="900"/>
      <c r="AO146" s="901"/>
    </row>
    <row r="147" spans="1:41" ht="14.45" customHeight="1" x14ac:dyDescent="0.15">
      <c r="A147" s="1099"/>
      <c r="B147" s="841" t="s">
        <v>587</v>
      </c>
      <c r="C147" s="902" t="s">
        <v>599</v>
      </c>
      <c r="D147" s="820"/>
      <c r="E147" s="855"/>
      <c r="F147" s="1173"/>
      <c r="G147" s="1174"/>
      <c r="H147" s="930"/>
      <c r="I147" s="848"/>
      <c r="J147" s="849"/>
      <c r="K147" s="1117"/>
      <c r="L147" s="1118"/>
      <c r="M147" s="1119"/>
      <c r="N147" s="1164"/>
      <c r="O147" s="1165"/>
      <c r="P147" s="1165"/>
      <c r="Q147" s="1166"/>
      <c r="R147" s="862" t="s">
        <v>587</v>
      </c>
      <c r="S147" s="826" t="s">
        <v>1405</v>
      </c>
      <c r="T147" s="826"/>
      <c r="U147" s="826"/>
      <c r="V147" s="826"/>
      <c r="W147" s="826"/>
      <c r="X147" s="826"/>
      <c r="Y147" s="826"/>
      <c r="Z147" s="826"/>
      <c r="AA147" s="826"/>
      <c r="AB147" s="950"/>
      <c r="AC147" s="950"/>
      <c r="AD147" s="826"/>
      <c r="AE147" s="826"/>
      <c r="AF147" s="826"/>
      <c r="AG147" s="826"/>
      <c r="AH147" s="826"/>
      <c r="AI147" s="923"/>
      <c r="AJ147" s="841" t="s">
        <v>587</v>
      </c>
      <c r="AK147" s="826" t="s">
        <v>714</v>
      </c>
      <c r="AL147" s="893"/>
      <c r="AM147" s="893"/>
      <c r="AN147" s="900"/>
      <c r="AO147" s="901"/>
    </row>
    <row r="148" spans="1:41" ht="14.45" customHeight="1" x14ac:dyDescent="0.15">
      <c r="A148" s="1099"/>
      <c r="B148" s="898"/>
      <c r="C148" s="898"/>
      <c r="D148" s="898"/>
      <c r="E148" s="898"/>
      <c r="F148" s="1173"/>
      <c r="G148" s="1174"/>
      <c r="H148" s="931"/>
      <c r="I148" s="931"/>
      <c r="J148" s="953"/>
      <c r="K148" s="1117"/>
      <c r="L148" s="1118"/>
      <c r="M148" s="1119"/>
      <c r="N148" s="1158" t="s">
        <v>1406</v>
      </c>
      <c r="O148" s="1159"/>
      <c r="P148" s="1159"/>
      <c r="Q148" s="1160"/>
      <c r="R148" s="951" t="s">
        <v>1401</v>
      </c>
      <c r="S148" s="933" t="s">
        <v>1407</v>
      </c>
      <c r="T148" s="933"/>
      <c r="U148" s="933"/>
      <c r="V148" s="933"/>
      <c r="W148" s="933"/>
      <c r="X148" s="933"/>
      <c r="Y148" s="933"/>
      <c r="Z148" s="933"/>
      <c r="AA148" s="933"/>
      <c r="AB148" s="954"/>
      <c r="AC148" s="954"/>
      <c r="AD148" s="933"/>
      <c r="AE148" s="933"/>
      <c r="AF148" s="933"/>
      <c r="AG148" s="933"/>
      <c r="AH148" s="933"/>
      <c r="AI148" s="934"/>
      <c r="AJ148" s="841" t="s">
        <v>587</v>
      </c>
      <c r="AK148" s="826" t="s">
        <v>1393</v>
      </c>
      <c r="AL148" s="898"/>
      <c r="AM148" s="898"/>
      <c r="AN148" s="900"/>
      <c r="AO148" s="901"/>
    </row>
    <row r="149" spans="1:41" ht="14.45" customHeight="1" x14ac:dyDescent="0.15">
      <c r="A149" s="1099"/>
      <c r="B149" s="826"/>
      <c r="C149" s="826"/>
      <c r="D149" s="826"/>
      <c r="E149" s="923"/>
      <c r="F149" s="1173"/>
      <c r="G149" s="1174"/>
      <c r="H149" s="931"/>
      <c r="I149" s="931"/>
      <c r="J149" s="953"/>
      <c r="K149" s="1117"/>
      <c r="L149" s="1118"/>
      <c r="M149" s="1119"/>
      <c r="N149" s="1161"/>
      <c r="O149" s="1162"/>
      <c r="P149" s="1162"/>
      <c r="Q149" s="1163"/>
      <c r="R149" s="924"/>
      <c r="S149" s="955" t="s">
        <v>1401</v>
      </c>
      <c r="T149" s="826" t="s">
        <v>1408</v>
      </c>
      <c r="U149" s="826"/>
      <c r="V149" s="826"/>
      <c r="W149" s="826"/>
      <c r="X149" s="826"/>
      <c r="Y149" s="826"/>
      <c r="Z149" s="826"/>
      <c r="AA149" s="826"/>
      <c r="AB149" s="826"/>
      <c r="AC149" s="952"/>
      <c r="AD149" s="826"/>
      <c r="AE149" s="826"/>
      <c r="AF149" s="826"/>
      <c r="AG149" s="826"/>
      <c r="AH149" s="826"/>
      <c r="AI149" s="923"/>
      <c r="AJ149" s="841" t="s">
        <v>587</v>
      </c>
      <c r="AK149" s="1171"/>
      <c r="AL149" s="1171"/>
      <c r="AM149" s="1172"/>
      <c r="AN149" s="956"/>
      <c r="AO149" s="957"/>
    </row>
    <row r="150" spans="1:41" ht="14.45" customHeight="1" x14ac:dyDescent="0.15">
      <c r="A150" s="1099"/>
      <c r="B150" s="931"/>
      <c r="C150" s="931"/>
      <c r="D150" s="931"/>
      <c r="E150" s="932"/>
      <c r="F150" s="1173"/>
      <c r="G150" s="1174"/>
      <c r="H150" s="931"/>
      <c r="I150" s="931"/>
      <c r="J150" s="953"/>
      <c r="K150" s="1117"/>
      <c r="L150" s="1118"/>
      <c r="M150" s="1119"/>
      <c r="N150" s="1161"/>
      <c r="O150" s="1162"/>
      <c r="P150" s="1162"/>
      <c r="Q150" s="1163"/>
      <c r="R150" s="924"/>
      <c r="S150" s="955" t="s">
        <v>1401</v>
      </c>
      <c r="T150" s="826" t="s">
        <v>1409</v>
      </c>
      <c r="U150" s="826"/>
      <c r="V150" s="826"/>
      <c r="W150" s="826"/>
      <c r="X150" s="826"/>
      <c r="Y150" s="826"/>
      <c r="Z150" s="826"/>
      <c r="AA150" s="826"/>
      <c r="AB150" s="826"/>
      <c r="AC150" s="826"/>
      <c r="AD150" s="826"/>
      <c r="AE150" s="826"/>
      <c r="AF150" s="826"/>
      <c r="AG150" s="826"/>
      <c r="AH150" s="826"/>
      <c r="AI150" s="923"/>
      <c r="AJ150" s="841" t="s">
        <v>587</v>
      </c>
      <c r="AK150" s="1171"/>
      <c r="AL150" s="1171"/>
      <c r="AM150" s="1172"/>
      <c r="AN150" s="948"/>
      <c r="AO150" s="949"/>
    </row>
    <row r="151" spans="1:41" ht="14.45" customHeight="1" x14ac:dyDescent="0.15">
      <c r="A151" s="1099"/>
      <c r="B151" s="931"/>
      <c r="C151" s="931"/>
      <c r="D151" s="931"/>
      <c r="E151" s="932"/>
      <c r="F151" s="1173"/>
      <c r="G151" s="1174"/>
      <c r="H151" s="931"/>
      <c r="I151" s="931"/>
      <c r="J151" s="953"/>
      <c r="K151" s="1117"/>
      <c r="L151" s="1118"/>
      <c r="M151" s="1119"/>
      <c r="N151" s="1164"/>
      <c r="O151" s="1165"/>
      <c r="P151" s="1165"/>
      <c r="Q151" s="1166"/>
      <c r="R151" s="862" t="s">
        <v>587</v>
      </c>
      <c r="S151" s="950" t="s">
        <v>1405</v>
      </c>
      <c r="T151" s="950"/>
      <c r="U151" s="950"/>
      <c r="V151" s="950"/>
      <c r="W151" s="950"/>
      <c r="X151" s="950"/>
      <c r="Y151" s="950"/>
      <c r="Z151" s="950"/>
      <c r="AA151" s="950"/>
      <c r="AB151" s="950"/>
      <c r="AC151" s="950"/>
      <c r="AD151" s="950"/>
      <c r="AE151" s="950"/>
      <c r="AF151" s="950"/>
      <c r="AG151" s="950"/>
      <c r="AH151" s="950"/>
      <c r="AI151" s="899"/>
      <c r="AJ151" s="898"/>
      <c r="AK151" s="898"/>
      <c r="AL151" s="898"/>
      <c r="AM151" s="898"/>
      <c r="AN151" s="948"/>
      <c r="AO151" s="949"/>
    </row>
    <row r="152" spans="1:41" ht="14.45" customHeight="1" x14ac:dyDescent="0.15">
      <c r="A152" s="1099"/>
      <c r="B152" s="931"/>
      <c r="C152" s="931"/>
      <c r="D152" s="931"/>
      <c r="E152" s="932"/>
      <c r="F152" s="1173"/>
      <c r="G152" s="1174"/>
      <c r="H152" s="931"/>
      <c r="I152" s="931"/>
      <c r="J152" s="953"/>
      <c r="K152" s="1117"/>
      <c r="L152" s="1118"/>
      <c r="M152" s="1119"/>
      <c r="N152" s="1132" t="s">
        <v>1410</v>
      </c>
      <c r="O152" s="1115"/>
      <c r="P152" s="1115"/>
      <c r="Q152" s="1116"/>
      <c r="R152" s="924" t="s">
        <v>1401</v>
      </c>
      <c r="S152" s="826" t="s">
        <v>1411</v>
      </c>
      <c r="T152" s="826"/>
      <c r="U152" s="826"/>
      <c r="V152" s="826"/>
      <c r="W152" s="826"/>
      <c r="X152" s="826"/>
      <c r="Y152" s="826"/>
      <c r="Z152" s="826"/>
      <c r="AA152" s="826"/>
      <c r="AB152" s="954"/>
      <c r="AC152" s="952"/>
      <c r="AD152" s="826"/>
      <c r="AE152" s="826"/>
      <c r="AF152" s="826"/>
      <c r="AG152" s="826"/>
      <c r="AH152" s="826"/>
      <c r="AI152" s="923"/>
      <c r="AJ152" s="898"/>
      <c r="AK152" s="898"/>
      <c r="AL152" s="898"/>
      <c r="AM152" s="898"/>
      <c r="AN152" s="948"/>
      <c r="AO152" s="949"/>
    </row>
    <row r="153" spans="1:41" ht="14.45" customHeight="1" x14ac:dyDescent="0.15">
      <c r="A153" s="1099"/>
      <c r="B153" s="931"/>
      <c r="C153" s="931"/>
      <c r="D153" s="931"/>
      <c r="E153" s="932"/>
      <c r="F153" s="1173"/>
      <c r="G153" s="1174"/>
      <c r="H153" s="931"/>
      <c r="I153" s="931"/>
      <c r="J153" s="953"/>
      <c r="K153" s="1117"/>
      <c r="L153" s="1118"/>
      <c r="M153" s="1119"/>
      <c r="N153" s="1153"/>
      <c r="O153" s="1175"/>
      <c r="P153" s="1175"/>
      <c r="Q153" s="1119"/>
      <c r="R153" s="924" t="s">
        <v>1401</v>
      </c>
      <c r="S153" s="958" t="s">
        <v>1412</v>
      </c>
      <c r="T153" s="826"/>
      <c r="U153" s="826"/>
      <c r="V153" s="826"/>
      <c r="W153" s="826"/>
      <c r="X153" s="826"/>
      <c r="Y153" s="826"/>
      <c r="Z153" s="826"/>
      <c r="AA153" s="826"/>
      <c r="AB153" s="826"/>
      <c r="AC153" s="952"/>
      <c r="AD153" s="826"/>
      <c r="AE153" s="826"/>
      <c r="AF153" s="826"/>
      <c r="AG153" s="826"/>
      <c r="AH153" s="826"/>
      <c r="AI153" s="923"/>
      <c r="AJ153" s="822"/>
      <c r="AK153" s="822"/>
      <c r="AL153" s="822"/>
      <c r="AM153" s="822"/>
      <c r="AN153" s="948"/>
      <c r="AO153" s="949"/>
    </row>
    <row r="154" spans="1:41" ht="14.45" customHeight="1" x14ac:dyDescent="0.15">
      <c r="A154" s="1099"/>
      <c r="B154" s="931"/>
      <c r="C154" s="931"/>
      <c r="D154" s="931"/>
      <c r="E154" s="932"/>
      <c r="F154" s="1173"/>
      <c r="G154" s="1174"/>
      <c r="H154" s="931"/>
      <c r="I154" s="931"/>
      <c r="J154" s="953"/>
      <c r="K154" s="1117"/>
      <c r="L154" s="1118"/>
      <c r="M154" s="1119"/>
      <c r="N154" s="1153"/>
      <c r="O154" s="1175"/>
      <c r="P154" s="1175"/>
      <c r="Q154" s="1119"/>
      <c r="R154" s="841" t="s">
        <v>587</v>
      </c>
      <c r="S154" s="826" t="s">
        <v>1405</v>
      </c>
      <c r="T154" s="826"/>
      <c r="U154" s="826"/>
      <c r="V154" s="826"/>
      <c r="W154" s="826"/>
      <c r="X154" s="826"/>
      <c r="Y154" s="826"/>
      <c r="Z154" s="826"/>
      <c r="AA154" s="826"/>
      <c r="AB154" s="826"/>
      <c r="AC154" s="826"/>
      <c r="AD154" s="826"/>
      <c r="AE154" s="826"/>
      <c r="AF154" s="826"/>
      <c r="AG154" s="826"/>
      <c r="AH154" s="826"/>
      <c r="AI154" s="923"/>
      <c r="AJ154" s="822"/>
      <c r="AK154" s="822"/>
      <c r="AL154" s="822"/>
      <c r="AM154" s="822"/>
      <c r="AN154" s="948"/>
      <c r="AO154" s="949"/>
    </row>
    <row r="155" spans="1:41" ht="14.45" customHeight="1" x14ac:dyDescent="0.15">
      <c r="A155" s="1099"/>
      <c r="B155" s="931"/>
      <c r="C155" s="931"/>
      <c r="D155" s="931"/>
      <c r="E155" s="932"/>
      <c r="F155" s="1173"/>
      <c r="G155" s="1174"/>
      <c r="H155" s="931"/>
      <c r="I155" s="931"/>
      <c r="J155" s="953"/>
      <c r="K155" s="1117"/>
      <c r="L155" s="1118"/>
      <c r="M155" s="1119"/>
      <c r="N155" s="1153"/>
      <c r="O155" s="1175"/>
      <c r="P155" s="1175"/>
      <c r="Q155" s="1119"/>
      <c r="R155" s="841" t="s">
        <v>587</v>
      </c>
      <c r="S155" s="1044" t="s">
        <v>1475</v>
      </c>
      <c r="T155" s="826"/>
      <c r="U155" s="826"/>
      <c r="V155" s="826"/>
      <c r="W155" s="826"/>
      <c r="X155" s="826"/>
      <c r="Y155" s="826"/>
      <c r="Z155" s="826"/>
      <c r="AA155" s="826"/>
      <c r="AB155" s="826"/>
      <c r="AC155" s="952"/>
      <c r="AD155" s="826"/>
      <c r="AE155" s="826"/>
      <c r="AF155" s="826"/>
      <c r="AG155" s="826"/>
      <c r="AH155" s="826"/>
      <c r="AI155" s="923"/>
      <c r="AJ155" s="822"/>
      <c r="AK155" s="822"/>
      <c r="AL155" s="822"/>
      <c r="AM155" s="822"/>
      <c r="AN155" s="948"/>
      <c r="AO155" s="949"/>
    </row>
    <row r="156" spans="1:41" ht="14.45" customHeight="1" x14ac:dyDescent="0.15">
      <c r="A156" s="1099"/>
      <c r="B156" s="931"/>
      <c r="C156" s="931"/>
      <c r="D156" s="931"/>
      <c r="E156" s="932"/>
      <c r="F156" s="1173"/>
      <c r="G156" s="1174"/>
      <c r="H156" s="931"/>
      <c r="I156" s="931"/>
      <c r="J156" s="953"/>
      <c r="K156" s="1117"/>
      <c r="L156" s="1118"/>
      <c r="M156" s="1119"/>
      <c r="N156" s="1153"/>
      <c r="O156" s="1175"/>
      <c r="P156" s="1175"/>
      <c r="Q156" s="1119"/>
      <c r="R156" s="924"/>
      <c r="S156" s="1081" t="s">
        <v>1363</v>
      </c>
      <c r="T156" s="1429"/>
      <c r="U156" s="1429"/>
      <c r="V156" s="1429"/>
      <c r="W156" s="1429"/>
      <c r="X156" s="1429"/>
      <c r="Y156" s="1082" t="s">
        <v>1458</v>
      </c>
      <c r="Z156" s="1082"/>
      <c r="AA156" s="1083"/>
      <c r="AB156" s="1083"/>
      <c r="AC156" s="1084"/>
      <c r="AD156" s="1083"/>
      <c r="AE156" s="1083"/>
      <c r="AF156" s="1083"/>
      <c r="AG156" s="1083"/>
      <c r="AH156" s="1083"/>
      <c r="AI156" s="923"/>
      <c r="AJ156" s="822"/>
      <c r="AK156" s="822"/>
      <c r="AL156" s="822"/>
      <c r="AM156" s="822"/>
      <c r="AN156" s="948"/>
      <c r="AO156" s="949"/>
    </row>
    <row r="157" spans="1:41" ht="14.45" customHeight="1" x14ac:dyDescent="0.15">
      <c r="A157" s="1099"/>
      <c r="B157" s="931"/>
      <c r="C157" s="931"/>
      <c r="D157" s="931"/>
      <c r="E157" s="932"/>
      <c r="F157" s="1173"/>
      <c r="G157" s="1174"/>
      <c r="H157" s="931"/>
      <c r="I157" s="931"/>
      <c r="J157" s="953"/>
      <c r="K157" s="1117"/>
      <c r="L157" s="1118"/>
      <c r="M157" s="1119"/>
      <c r="N157" s="1153"/>
      <c r="O157" s="1175"/>
      <c r="P157" s="1175"/>
      <c r="Q157" s="1119"/>
      <c r="R157" s="841" t="s">
        <v>587</v>
      </c>
      <c r="S157" s="1085" t="s">
        <v>1481</v>
      </c>
      <c r="T157" s="1086"/>
      <c r="U157" s="1086"/>
      <c r="V157" s="1086"/>
      <c r="W157" s="1086"/>
      <c r="X157" s="1086"/>
      <c r="Y157" s="1087"/>
      <c r="Z157" s="1087"/>
      <c r="AA157" s="1085"/>
      <c r="AB157" s="1085"/>
      <c r="AC157" s="1088"/>
      <c r="AD157" s="1085"/>
      <c r="AE157" s="1085"/>
      <c r="AF157" s="1085"/>
      <c r="AG157" s="1085"/>
      <c r="AH157" s="1085"/>
      <c r="AI157" s="1089"/>
      <c r="AJ157" s="822"/>
      <c r="AK157" s="822"/>
      <c r="AL157" s="822"/>
      <c r="AM157" s="822"/>
      <c r="AN157" s="1079"/>
      <c r="AO157" s="1080"/>
    </row>
    <row r="158" spans="1:41" ht="14.45" customHeight="1" x14ac:dyDescent="0.15">
      <c r="A158" s="1099"/>
      <c r="B158" s="931"/>
      <c r="C158" s="931"/>
      <c r="D158" s="931"/>
      <c r="E158" s="932"/>
      <c r="F158" s="1173"/>
      <c r="G158" s="1174"/>
      <c r="H158" s="931"/>
      <c r="I158" s="931"/>
      <c r="J158" s="953"/>
      <c r="K158" s="1117"/>
      <c r="L158" s="1118"/>
      <c r="M158" s="1119"/>
      <c r="N158" s="1153"/>
      <c r="O158" s="1175"/>
      <c r="P158" s="1175"/>
      <c r="Q158" s="1119"/>
      <c r="R158" s="924"/>
      <c r="S158" s="1016" t="s">
        <v>1482</v>
      </c>
      <c r="T158" s="447"/>
      <c r="U158" s="1092"/>
      <c r="V158" s="1092"/>
      <c r="W158" s="1092"/>
      <c r="X158" s="963" t="s">
        <v>1363</v>
      </c>
      <c r="Y158" s="1137"/>
      <c r="Z158" s="1137"/>
      <c r="AA158" s="1137"/>
      <c r="AB158" s="1137"/>
      <c r="AC158" s="1137"/>
      <c r="AD158" s="859" t="s">
        <v>1483</v>
      </c>
      <c r="AE158" s="859"/>
      <c r="AF158" s="1090"/>
      <c r="AG158" s="1090"/>
      <c r="AH158" s="1090"/>
      <c r="AI158" s="1091"/>
      <c r="AJ158" s="822"/>
      <c r="AK158" s="822"/>
      <c r="AL158" s="822"/>
      <c r="AM158" s="822"/>
      <c r="AN158" s="1079"/>
      <c r="AO158" s="1080"/>
    </row>
    <row r="159" spans="1:41" ht="14.45" customHeight="1" x14ac:dyDescent="0.15">
      <c r="A159" s="1099"/>
      <c r="B159" s="931"/>
      <c r="C159" s="931"/>
      <c r="D159" s="931"/>
      <c r="E159" s="932"/>
      <c r="F159" s="1173"/>
      <c r="G159" s="1174"/>
      <c r="H159" s="931"/>
      <c r="I159" s="931"/>
      <c r="J159" s="953"/>
      <c r="K159" s="1117"/>
      <c r="L159" s="1118"/>
      <c r="M159" s="1119"/>
      <c r="N159" s="1133"/>
      <c r="O159" s="1121"/>
      <c r="P159" s="1121"/>
      <c r="Q159" s="1122"/>
      <c r="R159" s="961"/>
      <c r="S159" s="913" t="s">
        <v>1484</v>
      </c>
      <c r="T159" s="1093"/>
      <c r="U159" s="1094"/>
      <c r="V159" s="1094"/>
      <c r="W159" s="1094"/>
      <c r="X159" s="965" t="s">
        <v>1363</v>
      </c>
      <c r="Y159" s="1138"/>
      <c r="Z159" s="1138"/>
      <c r="AA159" s="1138"/>
      <c r="AB159" s="1138"/>
      <c r="AC159" s="1138"/>
      <c r="AD159" s="863" t="s">
        <v>1483</v>
      </c>
      <c r="AE159" s="950"/>
      <c r="AF159" s="950"/>
      <c r="AG159" s="950"/>
      <c r="AH159" s="950"/>
      <c r="AI159" s="899"/>
      <c r="AJ159" s="822"/>
      <c r="AK159" s="822"/>
      <c r="AL159" s="822"/>
      <c r="AM159" s="822"/>
      <c r="AN159" s="1079"/>
      <c r="AO159" s="1080"/>
    </row>
    <row r="160" spans="1:41" ht="14.45" customHeight="1" x14ac:dyDescent="0.15">
      <c r="A160" s="1099"/>
      <c r="B160" s="931"/>
      <c r="C160" s="931"/>
      <c r="D160" s="931"/>
      <c r="E160" s="932"/>
      <c r="F160" s="1173"/>
      <c r="G160" s="1174"/>
      <c r="H160" s="931"/>
      <c r="I160" s="931"/>
      <c r="J160" s="953"/>
      <c r="K160" s="1117"/>
      <c r="L160" s="1118"/>
      <c r="M160" s="1119"/>
      <c r="N160" s="1132" t="s">
        <v>1413</v>
      </c>
      <c r="O160" s="1115"/>
      <c r="P160" s="1115"/>
      <c r="Q160" s="1116"/>
      <c r="R160" s="841" t="s">
        <v>587</v>
      </c>
      <c r="S160" s="826" t="s">
        <v>1405</v>
      </c>
      <c r="T160" s="826"/>
      <c r="U160" s="826"/>
      <c r="V160" s="826"/>
      <c r="W160" s="826"/>
      <c r="X160" s="826"/>
      <c r="Y160" s="826"/>
      <c r="Z160" s="826"/>
      <c r="AA160" s="826"/>
      <c r="AB160" s="960"/>
      <c r="AC160" s="952"/>
      <c r="AD160" s="826"/>
      <c r="AE160" s="826"/>
      <c r="AF160" s="826"/>
      <c r="AG160" s="826"/>
      <c r="AH160" s="826"/>
      <c r="AI160" s="923"/>
      <c r="AJ160" s="822"/>
      <c r="AK160" s="822"/>
      <c r="AL160" s="822"/>
      <c r="AM160" s="822"/>
      <c r="AN160" s="948"/>
      <c r="AO160" s="949"/>
    </row>
    <row r="161" spans="1:41" ht="14.45" customHeight="1" x14ac:dyDescent="0.15">
      <c r="A161" s="1099"/>
      <c r="B161" s="931"/>
      <c r="C161" s="931"/>
      <c r="D161" s="931"/>
      <c r="E161" s="932"/>
      <c r="F161" s="1173"/>
      <c r="G161" s="1174"/>
      <c r="H161" s="931"/>
      <c r="I161" s="931"/>
      <c r="J161" s="953"/>
      <c r="K161" s="1120"/>
      <c r="L161" s="1121"/>
      <c r="M161" s="1122"/>
      <c r="N161" s="1133"/>
      <c r="O161" s="1121"/>
      <c r="P161" s="1121"/>
      <c r="Q161" s="1122"/>
      <c r="R161" s="961"/>
      <c r="S161" s="962"/>
      <c r="T161" s="950"/>
      <c r="U161" s="950"/>
      <c r="V161" s="950"/>
      <c r="W161" s="950"/>
      <c r="X161" s="950"/>
      <c r="Y161" s="950"/>
      <c r="Z161" s="950"/>
      <c r="AA161" s="950"/>
      <c r="AB161" s="950"/>
      <c r="AC161" s="959"/>
      <c r="AD161" s="950"/>
      <c r="AE161" s="950"/>
      <c r="AF161" s="950"/>
      <c r="AG161" s="950"/>
      <c r="AH161" s="950"/>
      <c r="AI161" s="899"/>
      <c r="AJ161" s="822"/>
      <c r="AK161" s="822"/>
      <c r="AL161" s="822"/>
      <c r="AM161" s="822"/>
      <c r="AN161" s="948"/>
      <c r="AO161" s="949"/>
    </row>
    <row r="162" spans="1:41" ht="14.45" customHeight="1" x14ac:dyDescent="0.15">
      <c r="A162" s="1099"/>
      <c r="B162" s="931"/>
      <c r="C162" s="931"/>
      <c r="D162" s="931"/>
      <c r="E162" s="932"/>
      <c r="F162" s="1173"/>
      <c r="G162" s="1174"/>
      <c r="H162" s="931"/>
      <c r="I162" s="931"/>
      <c r="J162" s="953"/>
      <c r="K162" s="1114" t="s">
        <v>1468</v>
      </c>
      <c r="L162" s="1115"/>
      <c r="M162" s="1116"/>
      <c r="N162" s="1123" t="s">
        <v>1414</v>
      </c>
      <c r="O162" s="1124"/>
      <c r="P162" s="1124"/>
      <c r="Q162" s="1125"/>
      <c r="R162" s="946" t="s">
        <v>1401</v>
      </c>
      <c r="S162" s="958" t="s">
        <v>1415</v>
      </c>
      <c r="T162" s="826"/>
      <c r="U162" s="826"/>
      <c r="V162" s="963" t="s">
        <v>1363</v>
      </c>
      <c r="W162" s="1151"/>
      <c r="X162" s="1151"/>
      <c r="Y162" s="1151"/>
      <c r="Z162" s="1151"/>
      <c r="AA162" s="1151"/>
      <c r="AB162" s="1151"/>
      <c r="AC162" s="1151"/>
      <c r="AD162" s="1151"/>
      <c r="AE162" s="1151"/>
      <c r="AF162" s="1151"/>
      <c r="AG162" s="1151"/>
      <c r="AH162" s="1151"/>
      <c r="AI162" s="923" t="s">
        <v>1364</v>
      </c>
      <c r="AJ162" s="822"/>
      <c r="AK162" s="822"/>
      <c r="AL162" s="822"/>
      <c r="AM162" s="822"/>
      <c r="AN162" s="948"/>
      <c r="AO162" s="949"/>
    </row>
    <row r="163" spans="1:41" ht="14.45" customHeight="1" x14ac:dyDescent="0.15">
      <c r="A163" s="1099"/>
      <c r="B163" s="931"/>
      <c r="C163" s="931"/>
      <c r="D163" s="931"/>
      <c r="E163" s="932"/>
      <c r="F163" s="1173"/>
      <c r="G163" s="1174"/>
      <c r="H163" s="931"/>
      <c r="I163" s="931"/>
      <c r="J163" s="953"/>
      <c r="K163" s="1117"/>
      <c r="L163" s="1118"/>
      <c r="M163" s="1119"/>
      <c r="N163" s="1126"/>
      <c r="O163" s="1127"/>
      <c r="P163" s="1127"/>
      <c r="Q163" s="1128"/>
      <c r="R163" s="946" t="s">
        <v>1401</v>
      </c>
      <c r="S163" s="958" t="s">
        <v>1416</v>
      </c>
      <c r="T163" s="826"/>
      <c r="U163" s="826"/>
      <c r="V163" s="826"/>
      <c r="W163" s="826"/>
      <c r="X163" s="826"/>
      <c r="Y163" s="826"/>
      <c r="Z163" s="826"/>
      <c r="AA163" s="826"/>
      <c r="AB163" s="826"/>
      <c r="AC163" s="952"/>
      <c r="AD163" s="826"/>
      <c r="AE163" s="826"/>
      <c r="AF163" s="826"/>
      <c r="AG163" s="826"/>
      <c r="AH163" s="826"/>
      <c r="AI163" s="923"/>
      <c r="AJ163" s="822"/>
      <c r="AK163" s="822"/>
      <c r="AL163" s="822"/>
      <c r="AM163" s="822"/>
      <c r="AN163" s="948"/>
      <c r="AO163" s="949"/>
    </row>
    <row r="164" spans="1:41" ht="14.45" customHeight="1" x14ac:dyDescent="0.15">
      <c r="A164" s="1099"/>
      <c r="B164" s="931"/>
      <c r="C164" s="931"/>
      <c r="D164" s="931"/>
      <c r="E164" s="932"/>
      <c r="F164" s="1173"/>
      <c r="G164" s="1174"/>
      <c r="H164" s="931"/>
      <c r="I164" s="931"/>
      <c r="J164" s="953"/>
      <c r="K164" s="1117"/>
      <c r="L164" s="1118"/>
      <c r="M164" s="1119"/>
      <c r="N164" s="1129"/>
      <c r="O164" s="1130"/>
      <c r="P164" s="1130"/>
      <c r="Q164" s="1131"/>
      <c r="R164" s="964"/>
      <c r="S164" s="965" t="s">
        <v>1363</v>
      </c>
      <c r="T164" s="1152"/>
      <c r="U164" s="1152"/>
      <c r="V164" s="1152"/>
      <c r="W164" s="1152"/>
      <c r="X164" s="1152"/>
      <c r="Y164" s="1152"/>
      <c r="Z164" s="1152"/>
      <c r="AA164" s="1152"/>
      <c r="AB164" s="1152"/>
      <c r="AC164" s="1152"/>
      <c r="AD164" s="1152"/>
      <c r="AE164" s="1152"/>
      <c r="AF164" s="1152"/>
      <c r="AG164" s="1152"/>
      <c r="AH164" s="1152"/>
      <c r="AI164" s="899" t="s">
        <v>1364</v>
      </c>
      <c r="AJ164" s="822"/>
      <c r="AK164" s="822"/>
      <c r="AL164" s="822"/>
      <c r="AM164" s="822"/>
      <c r="AN164" s="948"/>
      <c r="AO164" s="949"/>
    </row>
    <row r="165" spans="1:41" ht="14.45" customHeight="1" x14ac:dyDescent="0.15">
      <c r="A165" s="1099"/>
      <c r="B165" s="931"/>
      <c r="C165" s="931"/>
      <c r="D165" s="931"/>
      <c r="E165" s="932"/>
      <c r="F165" s="1173"/>
      <c r="G165" s="1174"/>
      <c r="H165" s="931"/>
      <c r="I165" s="931"/>
      <c r="J165" s="953"/>
      <c r="K165" s="1117"/>
      <c r="L165" s="1118"/>
      <c r="M165" s="1119"/>
      <c r="N165" s="1123" t="s">
        <v>1417</v>
      </c>
      <c r="O165" s="1124"/>
      <c r="P165" s="1124"/>
      <c r="Q165" s="1125"/>
      <c r="R165" s="946" t="s">
        <v>1401</v>
      </c>
      <c r="S165" s="958" t="s">
        <v>1418</v>
      </c>
      <c r="T165" s="826"/>
      <c r="U165" s="826"/>
      <c r="V165" s="963" t="s">
        <v>1363</v>
      </c>
      <c r="W165" s="1151"/>
      <c r="X165" s="1151"/>
      <c r="Y165" s="1151"/>
      <c r="Z165" s="1151"/>
      <c r="AA165" s="1151"/>
      <c r="AB165" s="1151"/>
      <c r="AC165" s="1151"/>
      <c r="AD165" s="1151"/>
      <c r="AE165" s="1151"/>
      <c r="AF165" s="1151"/>
      <c r="AG165" s="1151"/>
      <c r="AH165" s="1151"/>
      <c r="AI165" s="923" t="s">
        <v>1364</v>
      </c>
      <c r="AJ165" s="822"/>
      <c r="AK165" s="822"/>
      <c r="AL165" s="822"/>
      <c r="AM165" s="822"/>
      <c r="AN165" s="948"/>
      <c r="AO165" s="949"/>
    </row>
    <row r="166" spans="1:41" ht="14.45" customHeight="1" x14ac:dyDescent="0.15">
      <c r="A166" s="1099"/>
      <c r="B166" s="931"/>
      <c r="C166" s="931"/>
      <c r="D166" s="931"/>
      <c r="E166" s="932"/>
      <c r="F166" s="1173"/>
      <c r="G166" s="1174"/>
      <c r="H166" s="931"/>
      <c r="I166" s="931"/>
      <c r="J166" s="953"/>
      <c r="K166" s="1117"/>
      <c r="L166" s="1118"/>
      <c r="M166" s="1119"/>
      <c r="N166" s="1126"/>
      <c r="O166" s="1127"/>
      <c r="P166" s="1127"/>
      <c r="Q166" s="1128"/>
      <c r="R166" s="946" t="s">
        <v>1401</v>
      </c>
      <c r="S166" s="958" t="s">
        <v>1419</v>
      </c>
      <c r="T166" s="826"/>
      <c r="U166" s="826"/>
      <c r="V166" s="826"/>
      <c r="W166" s="826"/>
      <c r="X166" s="826"/>
      <c r="Y166" s="826"/>
      <c r="Z166" s="826"/>
      <c r="AA166" s="826"/>
      <c r="AB166" s="826"/>
      <c r="AC166" s="952"/>
      <c r="AD166" s="826"/>
      <c r="AE166" s="826"/>
      <c r="AF166" s="826"/>
      <c r="AG166" s="826"/>
      <c r="AH166" s="826"/>
      <c r="AI166" s="923"/>
      <c r="AJ166" s="822"/>
      <c r="AK166" s="822"/>
      <c r="AL166" s="822"/>
      <c r="AM166" s="822"/>
      <c r="AN166" s="948"/>
      <c r="AO166" s="949"/>
    </row>
    <row r="167" spans="1:41" ht="14.45" customHeight="1" x14ac:dyDescent="0.15">
      <c r="A167" s="1099"/>
      <c r="B167" s="931"/>
      <c r="C167" s="931"/>
      <c r="D167" s="931"/>
      <c r="E167" s="932"/>
      <c r="F167" s="1173"/>
      <c r="G167" s="1174"/>
      <c r="H167" s="931"/>
      <c r="I167" s="931"/>
      <c r="J167" s="953"/>
      <c r="K167" s="1117"/>
      <c r="L167" s="1118"/>
      <c r="M167" s="1119"/>
      <c r="N167" s="1129"/>
      <c r="O167" s="1130"/>
      <c r="P167" s="1130"/>
      <c r="Q167" s="1131"/>
      <c r="R167" s="964"/>
      <c r="S167" s="965" t="s">
        <v>1363</v>
      </c>
      <c r="T167" s="1152"/>
      <c r="U167" s="1152"/>
      <c r="V167" s="1152"/>
      <c r="W167" s="1152"/>
      <c r="X167" s="1152"/>
      <c r="Y167" s="1152"/>
      <c r="Z167" s="1152"/>
      <c r="AA167" s="1152"/>
      <c r="AB167" s="1152"/>
      <c r="AC167" s="1152"/>
      <c r="AD167" s="1152"/>
      <c r="AE167" s="1152"/>
      <c r="AF167" s="1152"/>
      <c r="AG167" s="1152"/>
      <c r="AH167" s="1152"/>
      <c r="AI167" s="899" t="s">
        <v>1364</v>
      </c>
      <c r="AJ167" s="822"/>
      <c r="AK167" s="822"/>
      <c r="AL167" s="822"/>
      <c r="AM167" s="822"/>
      <c r="AN167" s="948"/>
      <c r="AO167" s="949"/>
    </row>
    <row r="168" spans="1:41" ht="14.45" customHeight="1" x14ac:dyDescent="0.15">
      <c r="A168" s="1099"/>
      <c r="B168" s="931"/>
      <c r="C168" s="931"/>
      <c r="D168" s="931"/>
      <c r="E168" s="932"/>
      <c r="F168" s="1173"/>
      <c r="G168" s="1174"/>
      <c r="H168" s="931"/>
      <c r="I168" s="931"/>
      <c r="J168" s="953"/>
      <c r="K168" s="1117"/>
      <c r="L168" s="1118"/>
      <c r="M168" s="1119"/>
      <c r="N168" s="1132" t="s">
        <v>1420</v>
      </c>
      <c r="O168" s="1115"/>
      <c r="P168" s="1115"/>
      <c r="Q168" s="1116"/>
      <c r="R168" s="946" t="s">
        <v>1401</v>
      </c>
      <c r="S168" s="958" t="s">
        <v>1421</v>
      </c>
      <c r="T168" s="826"/>
      <c r="U168" s="826"/>
      <c r="V168" s="826"/>
      <c r="W168" s="826"/>
      <c r="X168" s="826"/>
      <c r="Y168" s="826"/>
      <c r="Z168" s="826"/>
      <c r="AA168" s="826"/>
      <c r="AB168" s="826"/>
      <c r="AC168" s="952"/>
      <c r="AD168" s="826"/>
      <c r="AE168" s="826"/>
      <c r="AF168" s="826"/>
      <c r="AG168" s="826"/>
      <c r="AH168" s="826"/>
      <c r="AI168" s="923"/>
      <c r="AJ168" s="822"/>
      <c r="AK168" s="822"/>
      <c r="AL168" s="822"/>
      <c r="AM168" s="822"/>
      <c r="AN168" s="948"/>
      <c r="AO168" s="949"/>
    </row>
    <row r="169" spans="1:41" ht="14.45" customHeight="1" x14ac:dyDescent="0.15">
      <c r="A169" s="1099"/>
      <c r="B169" s="931"/>
      <c r="C169" s="931"/>
      <c r="D169" s="931"/>
      <c r="E169" s="932"/>
      <c r="F169" s="1173"/>
      <c r="G169" s="1174"/>
      <c r="H169" s="931"/>
      <c r="I169" s="931"/>
      <c r="J169" s="953"/>
      <c r="K169" s="1117"/>
      <c r="L169" s="1118"/>
      <c r="M169" s="1119"/>
      <c r="N169" s="1133"/>
      <c r="O169" s="1121"/>
      <c r="P169" s="1121"/>
      <c r="Q169" s="1122"/>
      <c r="R169" s="964"/>
      <c r="S169" s="965" t="s">
        <v>1363</v>
      </c>
      <c r="T169" s="1154"/>
      <c r="U169" s="1154"/>
      <c r="V169" s="1154"/>
      <c r="W169" s="1154"/>
      <c r="X169" s="1154"/>
      <c r="Y169" s="1154"/>
      <c r="Z169" s="1154"/>
      <c r="AA169" s="1154"/>
      <c r="AB169" s="1154"/>
      <c r="AC169" s="1154"/>
      <c r="AD169" s="1154"/>
      <c r="AE169" s="1154"/>
      <c r="AF169" s="1154"/>
      <c r="AG169" s="1154"/>
      <c r="AH169" s="1154"/>
      <c r="AI169" s="899" t="s">
        <v>1364</v>
      </c>
      <c r="AJ169" s="822"/>
      <c r="AK169" s="822"/>
      <c r="AL169" s="822"/>
      <c r="AM169" s="822"/>
      <c r="AN169" s="948"/>
      <c r="AO169" s="949"/>
    </row>
    <row r="170" spans="1:41" ht="14.45" customHeight="1" x14ac:dyDescent="0.15">
      <c r="A170" s="1099"/>
      <c r="B170" s="931"/>
      <c r="C170" s="931"/>
      <c r="D170" s="931"/>
      <c r="E170" s="932"/>
      <c r="F170" s="1173"/>
      <c r="G170" s="1174"/>
      <c r="H170" s="931"/>
      <c r="I170" s="931"/>
      <c r="J170" s="953"/>
      <c r="K170" s="1117"/>
      <c r="L170" s="1118"/>
      <c r="M170" s="1119"/>
      <c r="N170" s="1132" t="s">
        <v>1422</v>
      </c>
      <c r="O170" s="1115"/>
      <c r="P170" s="1115"/>
      <c r="Q170" s="1116"/>
      <c r="R170" s="966" t="s">
        <v>587</v>
      </c>
      <c r="S170" s="954" t="s">
        <v>1423</v>
      </c>
      <c r="T170" s="933"/>
      <c r="U170" s="933"/>
      <c r="V170" s="933"/>
      <c r="W170" s="933"/>
      <c r="X170" s="933"/>
      <c r="Y170" s="933"/>
      <c r="Z170" s="933"/>
      <c r="AA170" s="933"/>
      <c r="AB170" s="960"/>
      <c r="AC170" s="952"/>
      <c r="AD170" s="933"/>
      <c r="AE170" s="933"/>
      <c r="AF170" s="933"/>
      <c r="AG170" s="933"/>
      <c r="AH170" s="933"/>
      <c r="AI170" s="934"/>
      <c r="AJ170" s="822"/>
      <c r="AK170" s="822"/>
      <c r="AL170" s="822"/>
      <c r="AM170" s="822"/>
      <c r="AN170" s="948"/>
      <c r="AO170" s="949"/>
    </row>
    <row r="171" spans="1:41" ht="14.45" customHeight="1" x14ac:dyDescent="0.15">
      <c r="A171" s="1099"/>
      <c r="B171" s="931"/>
      <c r="C171" s="931"/>
      <c r="D171" s="931"/>
      <c r="E171" s="932"/>
      <c r="F171" s="931"/>
      <c r="G171" s="932"/>
      <c r="H171" s="931"/>
      <c r="I171" s="931"/>
      <c r="J171" s="953"/>
      <c r="K171" s="1120"/>
      <c r="L171" s="1121"/>
      <c r="M171" s="1122"/>
      <c r="N171" s="1134" t="s">
        <v>1424</v>
      </c>
      <c r="O171" s="1135"/>
      <c r="P171" s="1135"/>
      <c r="Q171" s="1136"/>
      <c r="R171" s="862" t="s">
        <v>587</v>
      </c>
      <c r="S171" s="967" t="s">
        <v>1425</v>
      </c>
      <c r="T171" s="967"/>
      <c r="U171" s="967"/>
      <c r="V171" s="967"/>
      <c r="W171" s="967"/>
      <c r="X171" s="967"/>
      <c r="Y171" s="968" t="s">
        <v>1363</v>
      </c>
      <c r="Z171" s="1098"/>
      <c r="AA171" s="1098"/>
      <c r="AB171" s="1098"/>
      <c r="AC171" s="1098"/>
      <c r="AD171" s="1098"/>
      <c r="AE171" s="1098"/>
      <c r="AF171" s="1098"/>
      <c r="AG171" s="1098"/>
      <c r="AH171" s="1098"/>
      <c r="AI171" s="969" t="s">
        <v>1364</v>
      </c>
      <c r="AJ171" s="822"/>
      <c r="AK171" s="822"/>
      <c r="AL171" s="822"/>
      <c r="AM171" s="822"/>
      <c r="AN171" s="948"/>
      <c r="AO171" s="949"/>
    </row>
    <row r="172" spans="1:41" ht="14.45" customHeight="1" x14ac:dyDescent="0.15">
      <c r="A172" s="1099"/>
      <c r="B172" s="931"/>
      <c r="C172" s="931"/>
      <c r="D172" s="931"/>
      <c r="E172" s="932"/>
      <c r="F172" s="931"/>
      <c r="G172" s="932"/>
      <c r="H172" s="931"/>
      <c r="I172" s="931"/>
      <c r="J172" s="953"/>
      <c r="K172" s="1114" t="s">
        <v>1351</v>
      </c>
      <c r="L172" s="1115"/>
      <c r="M172" s="1116"/>
      <c r="N172" s="1123" t="s">
        <v>1414</v>
      </c>
      <c r="O172" s="1124"/>
      <c r="P172" s="1124"/>
      <c r="Q172" s="1125"/>
      <c r="R172" s="970" t="s">
        <v>1401</v>
      </c>
      <c r="S172" s="971" t="s">
        <v>1415</v>
      </c>
      <c r="T172" s="933"/>
      <c r="U172" s="933"/>
      <c r="V172" s="972" t="s">
        <v>1363</v>
      </c>
      <c r="W172" s="1151"/>
      <c r="X172" s="1151"/>
      <c r="Y172" s="1151"/>
      <c r="Z172" s="1151"/>
      <c r="AA172" s="1151"/>
      <c r="AB172" s="1151"/>
      <c r="AC172" s="1151"/>
      <c r="AD172" s="1151"/>
      <c r="AE172" s="1151"/>
      <c r="AF172" s="1151"/>
      <c r="AG172" s="1151"/>
      <c r="AH172" s="1151"/>
      <c r="AI172" s="934" t="s">
        <v>1364</v>
      </c>
      <c r="AJ172" s="822"/>
      <c r="AK172" s="822"/>
      <c r="AL172" s="822"/>
      <c r="AM172" s="822"/>
      <c r="AN172" s="948"/>
      <c r="AO172" s="949"/>
    </row>
    <row r="173" spans="1:41" ht="14.45" customHeight="1" x14ac:dyDescent="0.15">
      <c r="A173" s="1099"/>
      <c r="B173" s="931"/>
      <c r="C173" s="931"/>
      <c r="D173" s="931"/>
      <c r="E173" s="932"/>
      <c r="F173" s="931"/>
      <c r="G173" s="932"/>
      <c r="H173" s="931"/>
      <c r="I173" s="931"/>
      <c r="J173" s="953"/>
      <c r="K173" s="1117"/>
      <c r="L173" s="1118"/>
      <c r="M173" s="1119"/>
      <c r="N173" s="1126"/>
      <c r="O173" s="1127"/>
      <c r="P173" s="1127"/>
      <c r="Q173" s="1128"/>
      <c r="R173" s="946" t="s">
        <v>1401</v>
      </c>
      <c r="S173" s="958" t="s">
        <v>1416</v>
      </c>
      <c r="T173" s="826"/>
      <c r="U173" s="826"/>
      <c r="V173" s="826"/>
      <c r="W173" s="826"/>
      <c r="X173" s="826"/>
      <c r="Y173" s="826"/>
      <c r="Z173" s="826"/>
      <c r="AA173" s="826"/>
      <c r="AB173" s="826"/>
      <c r="AC173" s="952"/>
      <c r="AD173" s="826"/>
      <c r="AE173" s="826"/>
      <c r="AF173" s="826"/>
      <c r="AG173" s="826"/>
      <c r="AH173" s="826"/>
      <c r="AI173" s="923"/>
      <c r="AJ173" s="822"/>
      <c r="AK173" s="822"/>
      <c r="AL173" s="822"/>
      <c r="AM173" s="822"/>
      <c r="AN173" s="948"/>
      <c r="AO173" s="949"/>
    </row>
    <row r="174" spans="1:41" ht="14.45" customHeight="1" x14ac:dyDescent="0.15">
      <c r="A174" s="1099"/>
      <c r="B174" s="931"/>
      <c r="C174" s="931"/>
      <c r="D174" s="931"/>
      <c r="E174" s="932"/>
      <c r="F174" s="931"/>
      <c r="G174" s="932"/>
      <c r="H174" s="931"/>
      <c r="I174" s="931"/>
      <c r="J174" s="953"/>
      <c r="K174" s="1117"/>
      <c r="L174" s="1118"/>
      <c r="M174" s="1119"/>
      <c r="N174" s="1129"/>
      <c r="O174" s="1130"/>
      <c r="P174" s="1130"/>
      <c r="Q174" s="1131"/>
      <c r="R174" s="964"/>
      <c r="S174" s="965" t="s">
        <v>1363</v>
      </c>
      <c r="T174" s="1152"/>
      <c r="U174" s="1152"/>
      <c r="V174" s="1152"/>
      <c r="W174" s="1152"/>
      <c r="X174" s="1152"/>
      <c r="Y174" s="1152"/>
      <c r="Z174" s="1152"/>
      <c r="AA174" s="1152"/>
      <c r="AB174" s="1152"/>
      <c r="AC174" s="1152"/>
      <c r="AD174" s="1152"/>
      <c r="AE174" s="1152"/>
      <c r="AF174" s="1152"/>
      <c r="AG174" s="1152"/>
      <c r="AH174" s="1152"/>
      <c r="AI174" s="899" t="s">
        <v>1364</v>
      </c>
      <c r="AJ174" s="822"/>
      <c r="AK174" s="822"/>
      <c r="AL174" s="822"/>
      <c r="AM174" s="822"/>
      <c r="AN174" s="948"/>
      <c r="AO174" s="949"/>
    </row>
    <row r="175" spans="1:41" ht="14.45" customHeight="1" x14ac:dyDescent="0.15">
      <c r="A175" s="1099"/>
      <c r="B175" s="931"/>
      <c r="C175" s="931"/>
      <c r="D175" s="931"/>
      <c r="E175" s="932"/>
      <c r="F175" s="931"/>
      <c r="G175" s="932"/>
      <c r="H175" s="931"/>
      <c r="I175" s="931"/>
      <c r="J175" s="953"/>
      <c r="K175" s="1117"/>
      <c r="L175" s="1118"/>
      <c r="M175" s="1119"/>
      <c r="N175" s="1123" t="s">
        <v>1417</v>
      </c>
      <c r="O175" s="1124"/>
      <c r="P175" s="1124"/>
      <c r="Q175" s="1125"/>
      <c r="R175" s="946" t="s">
        <v>1401</v>
      </c>
      <c r="S175" s="958" t="s">
        <v>1418</v>
      </c>
      <c r="T175" s="826"/>
      <c r="U175" s="826"/>
      <c r="V175" s="963" t="s">
        <v>1363</v>
      </c>
      <c r="W175" s="1151"/>
      <c r="X175" s="1151"/>
      <c r="Y175" s="1151"/>
      <c r="Z175" s="1151"/>
      <c r="AA175" s="1151"/>
      <c r="AB175" s="1151"/>
      <c r="AC175" s="1151"/>
      <c r="AD175" s="1151"/>
      <c r="AE175" s="1151"/>
      <c r="AF175" s="1151"/>
      <c r="AG175" s="1151"/>
      <c r="AH175" s="1151"/>
      <c r="AI175" s="923" t="s">
        <v>1364</v>
      </c>
      <c r="AJ175" s="822"/>
      <c r="AK175" s="822"/>
      <c r="AL175" s="822"/>
      <c r="AM175" s="822"/>
      <c r="AN175" s="948"/>
      <c r="AO175" s="949"/>
    </row>
    <row r="176" spans="1:41" ht="14.45" customHeight="1" x14ac:dyDescent="0.15">
      <c r="A176" s="1099"/>
      <c r="B176" s="931"/>
      <c r="C176" s="931"/>
      <c r="D176" s="931"/>
      <c r="E176" s="932"/>
      <c r="F176" s="931"/>
      <c r="G176" s="932"/>
      <c r="H176" s="931"/>
      <c r="I176" s="931"/>
      <c r="J176" s="953"/>
      <c r="K176" s="1117"/>
      <c r="L176" s="1118"/>
      <c r="M176" s="1119"/>
      <c r="N176" s="1126"/>
      <c r="O176" s="1127"/>
      <c r="P176" s="1127"/>
      <c r="Q176" s="1128"/>
      <c r="R176" s="946" t="s">
        <v>1401</v>
      </c>
      <c r="S176" s="958" t="s">
        <v>1419</v>
      </c>
      <c r="T176" s="826"/>
      <c r="U176" s="826"/>
      <c r="V176" s="826"/>
      <c r="W176" s="826"/>
      <c r="X176" s="826"/>
      <c r="Y176" s="826"/>
      <c r="Z176" s="826"/>
      <c r="AA176" s="826"/>
      <c r="AB176" s="826"/>
      <c r="AC176" s="952"/>
      <c r="AD176" s="826"/>
      <c r="AE176" s="826"/>
      <c r="AF176" s="826"/>
      <c r="AG176" s="826"/>
      <c r="AH176" s="826"/>
      <c r="AI176" s="923"/>
      <c r="AJ176" s="822"/>
      <c r="AK176" s="822"/>
      <c r="AL176" s="822"/>
      <c r="AM176" s="822"/>
      <c r="AN176" s="948"/>
      <c r="AO176" s="949"/>
    </row>
    <row r="177" spans="1:41" ht="14.45" customHeight="1" x14ac:dyDescent="0.15">
      <c r="A177" s="1099"/>
      <c r="B177" s="931"/>
      <c r="C177" s="931"/>
      <c r="D177" s="931"/>
      <c r="E177" s="932"/>
      <c r="F177" s="931"/>
      <c r="G177" s="932"/>
      <c r="H177" s="931"/>
      <c r="I177" s="931"/>
      <c r="J177" s="953"/>
      <c r="K177" s="1117"/>
      <c r="L177" s="1118"/>
      <c r="M177" s="1119"/>
      <c r="N177" s="1129"/>
      <c r="O177" s="1130"/>
      <c r="P177" s="1130"/>
      <c r="Q177" s="1131"/>
      <c r="R177" s="964"/>
      <c r="S177" s="965" t="s">
        <v>1363</v>
      </c>
      <c r="T177" s="1152"/>
      <c r="U177" s="1152"/>
      <c r="V177" s="1152"/>
      <c r="W177" s="1152"/>
      <c r="X177" s="1152"/>
      <c r="Y177" s="1152"/>
      <c r="Z177" s="1152"/>
      <c r="AA177" s="1152"/>
      <c r="AB177" s="1152"/>
      <c r="AC177" s="1152"/>
      <c r="AD177" s="1152"/>
      <c r="AE177" s="1152"/>
      <c r="AF177" s="1152"/>
      <c r="AG177" s="1152"/>
      <c r="AH177" s="1152"/>
      <c r="AI177" s="899" t="s">
        <v>1364</v>
      </c>
      <c r="AJ177" s="822"/>
      <c r="AK177" s="822"/>
      <c r="AL177" s="822"/>
      <c r="AM177" s="822"/>
      <c r="AN177" s="948"/>
      <c r="AO177" s="949"/>
    </row>
    <row r="178" spans="1:41" ht="14.45" customHeight="1" x14ac:dyDescent="0.15">
      <c r="A178" s="1099"/>
      <c r="B178" s="931"/>
      <c r="C178" s="931"/>
      <c r="D178" s="931"/>
      <c r="E178" s="932"/>
      <c r="F178" s="931"/>
      <c r="G178" s="932"/>
      <c r="H178" s="931"/>
      <c r="I178" s="931"/>
      <c r="J178" s="953"/>
      <c r="K178" s="1117"/>
      <c r="L178" s="1118"/>
      <c r="M178" s="1119"/>
      <c r="N178" s="1132" t="s">
        <v>1420</v>
      </c>
      <c r="O178" s="1115"/>
      <c r="P178" s="1115"/>
      <c r="Q178" s="1116"/>
      <c r="R178" s="946" t="s">
        <v>1401</v>
      </c>
      <c r="S178" s="958" t="s">
        <v>1426</v>
      </c>
      <c r="T178" s="973"/>
      <c r="U178" s="973"/>
      <c r="V178" s="973"/>
      <c r="W178" s="973"/>
      <c r="X178" s="973"/>
      <c r="Y178" s="973"/>
      <c r="Z178" s="973"/>
      <c r="AA178" s="974" t="s">
        <v>587</v>
      </c>
      <c r="AB178" s="973" t="s">
        <v>1427</v>
      </c>
      <c r="AC178" s="973"/>
      <c r="AD178" s="973"/>
      <c r="AE178" s="974" t="s">
        <v>587</v>
      </c>
      <c r="AF178" s="973" t="s">
        <v>1428</v>
      </c>
      <c r="AG178" s="973"/>
      <c r="AH178" s="973"/>
      <c r="AI178" s="923"/>
      <c r="AJ178" s="822"/>
      <c r="AK178" s="822"/>
      <c r="AL178" s="822"/>
      <c r="AM178" s="822"/>
      <c r="AN178" s="948"/>
      <c r="AO178" s="949"/>
    </row>
    <row r="179" spans="1:41" ht="14.45" customHeight="1" x14ac:dyDescent="0.15">
      <c r="A179" s="1099"/>
      <c r="B179" s="931"/>
      <c r="C179" s="931"/>
      <c r="D179" s="931"/>
      <c r="E179" s="932"/>
      <c r="F179" s="931"/>
      <c r="G179" s="932"/>
      <c r="H179" s="931"/>
      <c r="I179" s="931"/>
      <c r="J179" s="953"/>
      <c r="K179" s="1117"/>
      <c r="L179" s="1118"/>
      <c r="M179" s="1119"/>
      <c r="N179" s="1153"/>
      <c r="O179" s="1118"/>
      <c r="P179" s="1118"/>
      <c r="Q179" s="1119"/>
      <c r="R179" s="946" t="s">
        <v>1401</v>
      </c>
      <c r="S179" s="958" t="s">
        <v>1421</v>
      </c>
      <c r="T179" s="826"/>
      <c r="U179" s="826"/>
      <c r="V179" s="826"/>
      <c r="W179" s="826"/>
      <c r="X179" s="826"/>
      <c r="Y179" s="826"/>
      <c r="Z179" s="826"/>
      <c r="AA179" s="826"/>
      <c r="AB179" s="826"/>
      <c r="AC179" s="952"/>
      <c r="AD179" s="826"/>
      <c r="AE179" s="826"/>
      <c r="AF179" s="826"/>
      <c r="AG179" s="826"/>
      <c r="AH179" s="826"/>
      <c r="AI179" s="923"/>
      <c r="AJ179" s="822"/>
      <c r="AK179" s="822"/>
      <c r="AL179" s="822"/>
      <c r="AM179" s="822"/>
      <c r="AN179" s="948"/>
      <c r="AO179" s="949"/>
    </row>
    <row r="180" spans="1:41" ht="14.45" customHeight="1" x14ac:dyDescent="0.15">
      <c r="A180" s="1099"/>
      <c r="B180" s="931"/>
      <c r="C180" s="931"/>
      <c r="D180" s="931"/>
      <c r="E180" s="932"/>
      <c r="F180" s="931"/>
      <c r="G180" s="932"/>
      <c r="H180" s="931"/>
      <c r="I180" s="931"/>
      <c r="J180" s="953"/>
      <c r="K180" s="1117"/>
      <c r="L180" s="1118"/>
      <c r="M180" s="1119"/>
      <c r="N180" s="1133"/>
      <c r="O180" s="1121"/>
      <c r="P180" s="1121"/>
      <c r="Q180" s="1122"/>
      <c r="R180" s="964"/>
      <c r="S180" s="965" t="s">
        <v>1363</v>
      </c>
      <c r="T180" s="1154"/>
      <c r="U180" s="1154"/>
      <c r="V180" s="1154"/>
      <c r="W180" s="1154"/>
      <c r="X180" s="1154"/>
      <c r="Y180" s="1154"/>
      <c r="Z180" s="1154"/>
      <c r="AA180" s="1154"/>
      <c r="AB180" s="1154"/>
      <c r="AC180" s="1154"/>
      <c r="AD180" s="1154"/>
      <c r="AE180" s="1154"/>
      <c r="AF180" s="1154"/>
      <c r="AG180" s="1154"/>
      <c r="AH180" s="1154"/>
      <c r="AI180" s="899" t="s">
        <v>1364</v>
      </c>
      <c r="AJ180" s="822"/>
      <c r="AK180" s="822"/>
      <c r="AL180" s="822"/>
      <c r="AM180" s="822"/>
      <c r="AN180" s="948"/>
      <c r="AO180" s="949"/>
    </row>
    <row r="181" spans="1:41" ht="14.45" customHeight="1" x14ac:dyDescent="0.15">
      <c r="A181" s="1099"/>
      <c r="B181" s="931"/>
      <c r="C181" s="931"/>
      <c r="D181" s="931"/>
      <c r="E181" s="932"/>
      <c r="F181" s="931"/>
      <c r="G181" s="932"/>
      <c r="H181" s="931"/>
      <c r="I181" s="931"/>
      <c r="J181" s="953"/>
      <c r="K181" s="1117"/>
      <c r="L181" s="1118"/>
      <c r="M181" s="1119"/>
      <c r="N181" s="1132" t="s">
        <v>1422</v>
      </c>
      <c r="O181" s="1115"/>
      <c r="P181" s="1115"/>
      <c r="Q181" s="1116"/>
      <c r="R181" s="966" t="s">
        <v>587</v>
      </c>
      <c r="S181" s="933" t="s">
        <v>1429</v>
      </c>
      <c r="T181" s="933"/>
      <c r="U181" s="933"/>
      <c r="V181" s="933"/>
      <c r="W181" s="933"/>
      <c r="X181" s="933"/>
      <c r="Y181" s="933"/>
      <c r="Z181" s="933"/>
      <c r="AA181" s="933"/>
      <c r="AB181" s="960"/>
      <c r="AC181" s="952"/>
      <c r="AD181" s="933"/>
      <c r="AE181" s="933"/>
      <c r="AF181" s="933"/>
      <c r="AG181" s="933"/>
      <c r="AH181" s="933"/>
      <c r="AI181" s="934"/>
      <c r="AJ181" s="822"/>
      <c r="AK181" s="822"/>
      <c r="AL181" s="822"/>
      <c r="AM181" s="822"/>
      <c r="AN181" s="948"/>
      <c r="AO181" s="949"/>
    </row>
    <row r="182" spans="1:41" ht="14.45" customHeight="1" x14ac:dyDescent="0.15">
      <c r="A182" s="1099"/>
      <c r="B182" s="931"/>
      <c r="C182" s="931"/>
      <c r="D182" s="931"/>
      <c r="E182" s="932"/>
      <c r="F182" s="931"/>
      <c r="G182" s="932"/>
      <c r="H182" s="931"/>
      <c r="I182" s="931"/>
      <c r="J182" s="953"/>
      <c r="K182" s="1117"/>
      <c r="L182" s="1118"/>
      <c r="M182" s="1119"/>
      <c r="N182" s="1132" t="s">
        <v>1424</v>
      </c>
      <c r="O182" s="1115"/>
      <c r="P182" s="1115"/>
      <c r="Q182" s="1116"/>
      <c r="R182" s="841" t="s">
        <v>587</v>
      </c>
      <c r="S182" s="933" t="s">
        <v>1425</v>
      </c>
      <c r="T182" s="933"/>
      <c r="U182" s="933"/>
      <c r="V182" s="933"/>
      <c r="W182" s="933"/>
      <c r="X182" s="933"/>
      <c r="Y182" s="972" t="s">
        <v>1363</v>
      </c>
      <c r="Z182" s="1151"/>
      <c r="AA182" s="1151"/>
      <c r="AB182" s="1151"/>
      <c r="AC182" s="1151"/>
      <c r="AD182" s="1151"/>
      <c r="AE182" s="1151"/>
      <c r="AF182" s="1151"/>
      <c r="AG182" s="1151"/>
      <c r="AH182" s="1151"/>
      <c r="AI182" s="934" t="s">
        <v>1364</v>
      </c>
      <c r="AJ182" s="822"/>
      <c r="AK182" s="822"/>
      <c r="AL182" s="822"/>
      <c r="AM182" s="822"/>
      <c r="AN182" s="948"/>
      <c r="AO182" s="949"/>
    </row>
    <row r="183" spans="1:41" ht="14.45" customHeight="1" x14ac:dyDescent="0.15">
      <c r="A183" s="1099"/>
      <c r="B183" s="931"/>
      <c r="C183" s="931"/>
      <c r="D183" s="931"/>
      <c r="E183" s="932"/>
      <c r="F183" s="931"/>
      <c r="G183" s="932"/>
      <c r="H183" s="931"/>
      <c r="I183" s="931"/>
      <c r="J183" s="953"/>
      <c r="K183" s="908"/>
      <c r="L183" s="908"/>
      <c r="M183" s="909"/>
      <c r="N183" s="910"/>
      <c r="O183" s="908"/>
      <c r="P183" s="908"/>
      <c r="Q183" s="909"/>
      <c r="R183" s="946" t="s">
        <v>1401</v>
      </c>
      <c r="S183" s="826" t="s">
        <v>1430</v>
      </c>
      <c r="T183" s="826"/>
      <c r="U183" s="826"/>
      <c r="V183" s="826"/>
      <c r="W183" s="826"/>
      <c r="X183" s="826"/>
      <c r="Y183" s="963"/>
      <c r="Z183" s="975"/>
      <c r="AA183" s="975"/>
      <c r="AB183" s="975"/>
      <c r="AC183" s="975"/>
      <c r="AD183" s="975"/>
      <c r="AE183" s="975"/>
      <c r="AF183" s="975"/>
      <c r="AG183" s="975"/>
      <c r="AH183" s="975"/>
      <c r="AI183" s="923"/>
      <c r="AJ183" s="822"/>
      <c r="AK183" s="822"/>
      <c r="AL183" s="822"/>
      <c r="AM183" s="822"/>
      <c r="AN183" s="948"/>
      <c r="AO183" s="949"/>
    </row>
    <row r="184" spans="1:41" ht="14.45" customHeight="1" x14ac:dyDescent="0.15">
      <c r="A184" s="1099"/>
      <c r="B184" s="931"/>
      <c r="C184" s="931"/>
      <c r="D184" s="931"/>
      <c r="E184" s="932"/>
      <c r="F184" s="931"/>
      <c r="G184" s="932"/>
      <c r="H184" s="931"/>
      <c r="I184" s="931"/>
      <c r="J184" s="953"/>
      <c r="K184" s="908"/>
      <c r="L184" s="908"/>
      <c r="M184" s="909"/>
      <c r="N184" s="910"/>
      <c r="O184" s="908"/>
      <c r="P184" s="908"/>
      <c r="Q184" s="909"/>
      <c r="R184" s="946"/>
      <c r="S184" s="922" t="s">
        <v>587</v>
      </c>
      <c r="T184" s="826" t="s">
        <v>1431</v>
      </c>
      <c r="U184" s="826"/>
      <c r="V184" s="826"/>
      <c r="W184" s="826"/>
      <c r="X184" s="826"/>
      <c r="Y184" s="963"/>
      <c r="Z184" s="975"/>
      <c r="AA184" s="975"/>
      <c r="AB184" s="975"/>
      <c r="AC184" s="975"/>
      <c r="AD184" s="975"/>
      <c r="AE184" s="975"/>
      <c r="AF184" s="975"/>
      <c r="AG184" s="975"/>
      <c r="AH184" s="975"/>
      <c r="AI184" s="923"/>
      <c r="AJ184" s="822"/>
      <c r="AK184" s="822"/>
      <c r="AL184" s="822"/>
      <c r="AM184" s="822"/>
      <c r="AN184" s="948"/>
      <c r="AO184" s="949"/>
    </row>
    <row r="185" spans="1:41" ht="14.45" customHeight="1" x14ac:dyDescent="0.15">
      <c r="A185" s="1099"/>
      <c r="B185" s="931"/>
      <c r="C185" s="931"/>
      <c r="D185" s="931"/>
      <c r="E185" s="932"/>
      <c r="F185" s="931"/>
      <c r="G185" s="932"/>
      <c r="H185" s="931"/>
      <c r="I185" s="931"/>
      <c r="J185" s="953"/>
      <c r="K185" s="908"/>
      <c r="L185" s="908"/>
      <c r="M185" s="909"/>
      <c r="N185" s="910"/>
      <c r="O185" s="908"/>
      <c r="P185" s="908"/>
      <c r="Q185" s="909"/>
      <c r="R185" s="946"/>
      <c r="S185" s="922" t="s">
        <v>587</v>
      </c>
      <c r="T185" s="826" t="s">
        <v>1432</v>
      </c>
      <c r="U185" s="826"/>
      <c r="V185" s="826"/>
      <c r="W185" s="826"/>
      <c r="X185" s="826"/>
      <c r="Y185" s="963"/>
      <c r="Z185" s="975"/>
      <c r="AA185" s="975"/>
      <c r="AB185" s="975"/>
      <c r="AC185" s="975"/>
      <c r="AD185" s="975"/>
      <c r="AE185" s="975"/>
      <c r="AF185" s="975"/>
      <c r="AG185" s="975"/>
      <c r="AH185" s="975"/>
      <c r="AI185" s="923"/>
      <c r="AJ185" s="822"/>
      <c r="AK185" s="822"/>
      <c r="AL185" s="822"/>
      <c r="AM185" s="822"/>
      <c r="AN185" s="948"/>
      <c r="AO185" s="949"/>
    </row>
    <row r="186" spans="1:41" ht="14.45" customHeight="1" x14ac:dyDescent="0.15">
      <c r="A186" s="1099"/>
      <c r="B186" s="931"/>
      <c r="C186" s="931"/>
      <c r="D186" s="931"/>
      <c r="E186" s="932"/>
      <c r="F186" s="931"/>
      <c r="G186" s="932"/>
      <c r="H186" s="931"/>
      <c r="I186" s="931"/>
      <c r="J186" s="953"/>
      <c r="K186" s="908"/>
      <c r="L186" s="908"/>
      <c r="M186" s="909"/>
      <c r="N186" s="935"/>
      <c r="O186" s="926"/>
      <c r="P186" s="926"/>
      <c r="Q186" s="927"/>
      <c r="R186" s="964"/>
      <c r="S186" s="976" t="s">
        <v>587</v>
      </c>
      <c r="T186" s="950" t="s">
        <v>1433</v>
      </c>
      <c r="U186" s="950"/>
      <c r="V186" s="950"/>
      <c r="W186" s="950"/>
      <c r="X186" s="950"/>
      <c r="Y186" s="965"/>
      <c r="Z186" s="977"/>
      <c r="AA186" s="977"/>
      <c r="AB186" s="977"/>
      <c r="AC186" s="977"/>
      <c r="AD186" s="977"/>
      <c r="AE186" s="977"/>
      <c r="AF186" s="977"/>
      <c r="AG186" s="977"/>
      <c r="AH186" s="977"/>
      <c r="AI186" s="899"/>
      <c r="AJ186" s="978"/>
      <c r="AK186" s="979"/>
      <c r="AL186" s="979"/>
      <c r="AM186" s="980"/>
      <c r="AN186" s="948"/>
      <c r="AO186" s="949"/>
    </row>
    <row r="187" spans="1:41" ht="14.45" customHeight="1" x14ac:dyDescent="0.15">
      <c r="A187" s="1099"/>
      <c r="B187" s="931"/>
      <c r="C187" s="931"/>
      <c r="D187" s="931"/>
      <c r="E187" s="932"/>
      <c r="F187" s="931"/>
      <c r="G187" s="932"/>
      <c r="H187" s="931"/>
      <c r="I187" s="931"/>
      <c r="J187" s="953"/>
      <c r="K187" s="1114" t="s">
        <v>1469</v>
      </c>
      <c r="L187" s="1115"/>
      <c r="M187" s="1116"/>
      <c r="N187" s="1142" t="s">
        <v>1434</v>
      </c>
      <c r="O187" s="1143"/>
      <c r="P187" s="1143"/>
      <c r="Q187" s="1144"/>
      <c r="R187" s="841" t="s">
        <v>587</v>
      </c>
      <c r="S187" s="933" t="s">
        <v>1480</v>
      </c>
      <c r="T187" s="851"/>
      <c r="U187" s="853"/>
      <c r="V187" s="853"/>
      <c r="W187" s="853"/>
      <c r="X187" s="853"/>
      <c r="Y187" s="853"/>
      <c r="Z187" s="853"/>
      <c r="AA187" s="853"/>
      <c r="AB187" s="853"/>
      <c r="AC187" s="853"/>
      <c r="AD187" s="853"/>
      <c r="AE187" s="853"/>
      <c r="AF187" s="853"/>
      <c r="AG187" s="853"/>
      <c r="AH187" s="853"/>
      <c r="AI187" s="934"/>
      <c r="AJ187" s="841" t="s">
        <v>587</v>
      </c>
      <c r="AK187" s="859" t="s">
        <v>1392</v>
      </c>
      <c r="AL187" s="821"/>
      <c r="AM187" s="856"/>
      <c r="AN187" s="948"/>
      <c r="AO187" s="949"/>
    </row>
    <row r="188" spans="1:41" ht="14.45" customHeight="1" x14ac:dyDescent="0.15">
      <c r="A188" s="1099"/>
      <c r="B188" s="931"/>
      <c r="C188" s="931"/>
      <c r="D188" s="931"/>
      <c r="E188" s="932"/>
      <c r="F188" s="931"/>
      <c r="G188" s="932"/>
      <c r="H188" s="931"/>
      <c r="I188" s="931"/>
      <c r="J188" s="953"/>
      <c r="K188" s="1117"/>
      <c r="L188" s="1118"/>
      <c r="M188" s="1119"/>
      <c r="N188" s="1145"/>
      <c r="O188" s="1146"/>
      <c r="P188" s="1146"/>
      <c r="Q188" s="1147"/>
      <c r="R188" s="922" t="s">
        <v>587</v>
      </c>
      <c r="S188" s="826" t="s">
        <v>1435</v>
      </c>
      <c r="T188" s="859"/>
      <c r="U188" s="821"/>
      <c r="V188" s="821"/>
      <c r="W188" s="821"/>
      <c r="X188" s="821"/>
      <c r="Y188" s="821"/>
      <c r="Z188" s="821"/>
      <c r="AA188" s="821"/>
      <c r="AB188" s="821"/>
      <c r="AC188" s="821"/>
      <c r="AD188" s="821"/>
      <c r="AE188" s="821"/>
      <c r="AF188" s="821"/>
      <c r="AG188" s="821"/>
      <c r="AH188" s="821"/>
      <c r="AI188" s="923"/>
      <c r="AJ188" s="841" t="s">
        <v>587</v>
      </c>
      <c r="AK188" s="859" t="s">
        <v>1436</v>
      </c>
      <c r="AL188" s="821"/>
      <c r="AM188" s="856"/>
      <c r="AN188" s="948"/>
      <c r="AO188" s="949"/>
    </row>
    <row r="189" spans="1:41" ht="14.45" customHeight="1" thickBot="1" x14ac:dyDescent="0.2">
      <c r="A189" s="1099"/>
      <c r="B189" s="936"/>
      <c r="C189" s="931"/>
      <c r="D189" s="931"/>
      <c r="E189" s="932"/>
      <c r="F189" s="931"/>
      <c r="G189" s="932"/>
      <c r="H189" s="931"/>
      <c r="I189" s="931"/>
      <c r="J189" s="953"/>
      <c r="K189" s="1139"/>
      <c r="L189" s="1140"/>
      <c r="M189" s="1141"/>
      <c r="N189" s="1148"/>
      <c r="O189" s="1149"/>
      <c r="P189" s="1149"/>
      <c r="Q189" s="1150"/>
      <c r="R189" s="940"/>
      <c r="S189" s="937"/>
      <c r="T189" s="876"/>
      <c r="U189" s="877"/>
      <c r="V189" s="877"/>
      <c r="W189" s="877"/>
      <c r="X189" s="877"/>
      <c r="Y189" s="877"/>
      <c r="Z189" s="877"/>
      <c r="AA189" s="877"/>
      <c r="AB189" s="877"/>
      <c r="AC189" s="877"/>
      <c r="AD189" s="877"/>
      <c r="AE189" s="877"/>
      <c r="AF189" s="877"/>
      <c r="AG189" s="877"/>
      <c r="AH189" s="877"/>
      <c r="AI189" s="941"/>
      <c r="AJ189" s="942" t="s">
        <v>587</v>
      </c>
      <c r="AK189" s="876" t="s">
        <v>1393</v>
      </c>
      <c r="AL189" s="877"/>
      <c r="AM189" s="873"/>
      <c r="AN189" s="948"/>
      <c r="AO189" s="949"/>
    </row>
    <row r="190" spans="1:41" ht="14.45" customHeight="1" x14ac:dyDescent="0.15">
      <c r="A190" s="981"/>
      <c r="B190" s="944" t="s">
        <v>1394</v>
      </c>
      <c r="C190" s="982"/>
      <c r="D190" s="982"/>
      <c r="E190" s="982"/>
      <c r="F190" s="982"/>
      <c r="G190" s="982"/>
      <c r="H190" s="982"/>
      <c r="I190" s="982"/>
      <c r="J190" s="982"/>
      <c r="K190" s="982"/>
      <c r="L190" s="982"/>
      <c r="M190" s="982"/>
      <c r="N190" s="982"/>
      <c r="O190" s="982"/>
      <c r="P190" s="982"/>
      <c r="Q190" s="982"/>
      <c r="R190" s="982"/>
      <c r="S190" s="983"/>
      <c r="T190" s="982"/>
      <c r="U190" s="982"/>
      <c r="V190" s="982"/>
      <c r="W190" s="982"/>
      <c r="X190" s="982"/>
      <c r="Y190" s="982"/>
      <c r="Z190" s="982"/>
      <c r="AA190" s="982"/>
      <c r="AB190" s="982"/>
      <c r="AC190" s="982"/>
      <c r="AD190" s="982"/>
      <c r="AE190" s="982"/>
      <c r="AF190" s="982"/>
      <c r="AG190" s="982"/>
      <c r="AH190" s="982"/>
      <c r="AI190" s="982"/>
      <c r="AJ190" s="982"/>
      <c r="AK190" s="982"/>
      <c r="AL190" s="982"/>
      <c r="AM190" s="982"/>
      <c r="AN190" s="982"/>
      <c r="AO190" s="982"/>
    </row>
    <row r="191" spans="1:41" ht="14.45" customHeight="1" x14ac:dyDescent="0.15">
      <c r="A191" s="984"/>
      <c r="B191" s="944" t="s">
        <v>1487</v>
      </c>
      <c r="C191" s="820"/>
      <c r="D191" s="820"/>
      <c r="E191" s="820"/>
      <c r="F191" s="820"/>
      <c r="G191" s="821"/>
      <c r="H191" s="821"/>
      <c r="I191" s="822"/>
      <c r="J191" s="821"/>
      <c r="K191" s="825"/>
      <c r="L191" s="825"/>
      <c r="M191" s="825"/>
      <c r="N191" s="825"/>
      <c r="O191" s="825"/>
      <c r="P191" s="825"/>
      <c r="Q191" s="825"/>
      <c r="R191" s="821"/>
      <c r="S191" s="952"/>
      <c r="T191" s="859"/>
      <c r="U191" s="859"/>
      <c r="V191" s="859"/>
      <c r="W191" s="820"/>
      <c r="X191" s="859"/>
      <c r="Y191" s="859"/>
      <c r="Z191" s="859"/>
      <c r="AA191" s="820"/>
      <c r="AB191" s="821"/>
      <c r="AC191" s="821"/>
      <c r="AD191" s="821"/>
      <c r="AE191" s="821"/>
      <c r="AF191" s="821"/>
      <c r="AG191" s="821"/>
      <c r="AH191" s="821"/>
      <c r="AI191" s="821"/>
      <c r="AJ191" s="822"/>
      <c r="AK191" s="822"/>
      <c r="AL191" s="820"/>
      <c r="AM191" s="820"/>
      <c r="AN191" s="822"/>
      <c r="AO191" s="822"/>
    </row>
    <row r="192" spans="1:41" ht="14.45" customHeight="1" x14ac:dyDescent="0.15">
      <c r="A192" s="804"/>
      <c r="B192" s="255"/>
      <c r="C192" s="176"/>
      <c r="D192" s="176"/>
      <c r="E192" s="176"/>
      <c r="F192" s="176"/>
      <c r="G192" s="501"/>
      <c r="H192" s="501"/>
      <c r="I192" s="171"/>
      <c r="J192" s="501"/>
      <c r="K192" s="403"/>
      <c r="L192" s="403"/>
      <c r="M192" s="403"/>
      <c r="N192" s="403"/>
      <c r="O192" s="403"/>
      <c r="P192" s="403"/>
      <c r="Q192" s="403"/>
      <c r="R192" s="501"/>
      <c r="S192" s="255"/>
      <c r="T192" s="496"/>
      <c r="U192" s="496"/>
      <c r="V192" s="496"/>
      <c r="W192" s="176"/>
      <c r="X192" s="496"/>
      <c r="Y192" s="496"/>
      <c r="Z192" s="496"/>
      <c r="AA192" s="176"/>
      <c r="AB192" s="501"/>
      <c r="AC192" s="501"/>
      <c r="AD192" s="501"/>
      <c r="AE192" s="501"/>
      <c r="AF192" s="501"/>
      <c r="AG192" s="501"/>
      <c r="AH192" s="501"/>
      <c r="AI192" s="501"/>
      <c r="AJ192" s="171"/>
      <c r="AK192" s="171"/>
      <c r="AL192" s="176"/>
      <c r="AM192" s="176"/>
      <c r="AN192" s="171"/>
      <c r="AO192" s="171"/>
    </row>
    <row r="193" spans="1:41" ht="14.45" customHeight="1" x14ac:dyDescent="0.15">
      <c r="A193" s="804"/>
      <c r="B193" s="255"/>
      <c r="C193" s="176"/>
      <c r="D193" s="176"/>
      <c r="E193" s="176"/>
      <c r="F193" s="176"/>
      <c r="G193" s="501"/>
      <c r="H193" s="501"/>
      <c r="I193" s="171"/>
      <c r="J193" s="501"/>
      <c r="K193" s="403"/>
      <c r="L193" s="403"/>
      <c r="M193" s="403"/>
      <c r="N193" s="403"/>
      <c r="O193" s="403"/>
      <c r="P193" s="403"/>
      <c r="Q193" s="403"/>
      <c r="R193" s="501"/>
      <c r="S193" s="255"/>
      <c r="T193" s="496"/>
      <c r="U193" s="496"/>
      <c r="V193" s="496"/>
      <c r="W193" s="176"/>
      <c r="X193" s="496"/>
      <c r="Y193" s="496"/>
      <c r="Z193" s="496"/>
      <c r="AA193" s="176"/>
      <c r="AB193" s="501"/>
      <c r="AC193" s="501"/>
      <c r="AD193" s="501"/>
      <c r="AE193" s="501"/>
      <c r="AF193" s="501"/>
      <c r="AG193" s="501"/>
      <c r="AH193" s="501"/>
      <c r="AI193" s="501"/>
      <c r="AJ193" s="171"/>
      <c r="AK193" s="171"/>
      <c r="AL193" s="176"/>
      <c r="AM193" s="176"/>
      <c r="AN193" s="171"/>
      <c r="AO193" s="171"/>
    </row>
    <row r="194" spans="1:41" ht="21" customHeight="1" x14ac:dyDescent="0.15">
      <c r="A194" s="61" t="s">
        <v>1479</v>
      </c>
      <c r="B194" s="62"/>
      <c r="C194" s="62"/>
      <c r="D194" s="62"/>
      <c r="E194" s="62"/>
      <c r="F194" s="63"/>
      <c r="G194" s="62"/>
      <c r="H194" s="62"/>
      <c r="I194" s="62"/>
      <c r="J194" s="62"/>
      <c r="K194" s="62"/>
      <c r="L194" s="62"/>
      <c r="M194" s="62"/>
      <c r="N194" s="62"/>
      <c r="O194" s="62"/>
      <c r="P194" s="62"/>
      <c r="Q194" s="62"/>
      <c r="R194" s="62"/>
      <c r="S194" s="62"/>
      <c r="T194" s="62"/>
      <c r="U194" s="62"/>
      <c r="V194" s="62"/>
      <c r="W194" s="62"/>
      <c r="X194" s="62"/>
      <c r="Y194" s="62"/>
      <c r="Z194" s="62"/>
      <c r="AA194" s="62"/>
      <c r="AB194" s="62"/>
      <c r="AC194" s="62"/>
      <c r="AD194" s="62"/>
      <c r="AE194" s="62"/>
      <c r="AF194" s="62"/>
      <c r="AG194" s="62"/>
      <c r="AH194" s="62"/>
      <c r="AI194" s="62"/>
      <c r="AJ194" s="63"/>
      <c r="AK194" s="62"/>
      <c r="AL194" s="62"/>
      <c r="AM194" s="171"/>
      <c r="AN194" s="171"/>
      <c r="AO194" s="65" t="s">
        <v>1437</v>
      </c>
    </row>
    <row r="195" spans="1:41" ht="15.75" customHeight="1" thickBot="1" x14ac:dyDescent="0.2">
      <c r="A195" s="68" t="s">
        <v>715</v>
      </c>
      <c r="B195" s="62"/>
      <c r="C195" s="62"/>
      <c r="D195" s="62"/>
      <c r="E195" s="62"/>
      <c r="F195" s="63"/>
      <c r="G195" s="62"/>
      <c r="H195" s="70" t="s">
        <v>573</v>
      </c>
      <c r="I195" s="62"/>
      <c r="J195" s="62"/>
      <c r="K195" s="62"/>
      <c r="L195" s="62"/>
      <c r="M195" s="62"/>
      <c r="N195" s="62"/>
      <c r="O195" s="62"/>
      <c r="P195" s="62"/>
      <c r="Q195" s="62"/>
      <c r="R195" s="62"/>
      <c r="S195" s="62"/>
      <c r="T195" s="62"/>
      <c r="U195" s="62"/>
      <c r="V195" s="62"/>
      <c r="W195" s="62"/>
      <c r="X195" s="62"/>
      <c r="Y195" s="62"/>
      <c r="Z195" s="62"/>
      <c r="AA195" s="62"/>
      <c r="AB195" s="62"/>
      <c r="AC195" s="62"/>
      <c r="AD195" s="62"/>
      <c r="AE195" s="62"/>
      <c r="AF195" s="62"/>
      <c r="AG195" s="62"/>
      <c r="AH195" s="62"/>
      <c r="AI195" s="62"/>
      <c r="AJ195" s="63"/>
      <c r="AK195" s="62"/>
      <c r="AL195" s="62"/>
      <c r="AM195" s="171"/>
      <c r="AN195" s="171"/>
      <c r="AO195" s="65"/>
    </row>
    <row r="196" spans="1:41" ht="15.75" customHeight="1" x14ac:dyDescent="0.15">
      <c r="A196" s="225"/>
      <c r="B196" s="1229" t="s">
        <v>574</v>
      </c>
      <c r="C196" s="1227"/>
      <c r="D196" s="1227"/>
      <c r="E196" s="1228"/>
      <c r="F196" s="1256" t="s">
        <v>575</v>
      </c>
      <c r="G196" s="1426"/>
      <c r="H196" s="1260" t="s">
        <v>576</v>
      </c>
      <c r="I196" s="1261"/>
      <c r="J196" s="1262"/>
      <c r="K196" s="1227" t="s">
        <v>30</v>
      </c>
      <c r="L196" s="1227"/>
      <c r="M196" s="1228"/>
      <c r="N196" s="1266" t="s">
        <v>577</v>
      </c>
      <c r="O196" s="1267"/>
      <c r="P196" s="1267"/>
      <c r="Q196" s="1267"/>
      <c r="R196" s="1267"/>
      <c r="S196" s="1267"/>
      <c r="T196" s="1267"/>
      <c r="U196" s="1267"/>
      <c r="V196" s="1267"/>
      <c r="W196" s="1267"/>
      <c r="X196" s="1267"/>
      <c r="Y196" s="1267"/>
      <c r="Z196" s="1267"/>
      <c r="AA196" s="1267"/>
      <c r="AB196" s="1267"/>
      <c r="AC196" s="1267"/>
      <c r="AD196" s="1267"/>
      <c r="AE196" s="1267"/>
      <c r="AF196" s="1267"/>
      <c r="AG196" s="1267"/>
      <c r="AH196" s="1267"/>
      <c r="AI196" s="1267"/>
      <c r="AJ196" s="1267"/>
      <c r="AK196" s="1267"/>
      <c r="AL196" s="1267"/>
      <c r="AM196" s="1268"/>
      <c r="AN196" s="1431" t="s">
        <v>578</v>
      </c>
      <c r="AO196" s="1432"/>
    </row>
    <row r="197" spans="1:41" ht="15.75" customHeight="1" thickBot="1" x14ac:dyDescent="0.2">
      <c r="A197" s="226"/>
      <c r="B197" s="1273" t="s">
        <v>579</v>
      </c>
      <c r="C197" s="1274"/>
      <c r="D197" s="1274"/>
      <c r="E197" s="1275"/>
      <c r="F197" s="1427"/>
      <c r="G197" s="1428"/>
      <c r="H197" s="1263"/>
      <c r="I197" s="1264"/>
      <c r="J197" s="1265"/>
      <c r="K197" s="1274" t="s">
        <v>580</v>
      </c>
      <c r="L197" s="1274"/>
      <c r="M197" s="1275"/>
      <c r="N197" s="1277" t="s">
        <v>580</v>
      </c>
      <c r="O197" s="1278"/>
      <c r="P197" s="1278"/>
      <c r="Q197" s="1279"/>
      <c r="R197" s="1280" t="s">
        <v>581</v>
      </c>
      <c r="S197" s="1281"/>
      <c r="T197" s="1281"/>
      <c r="U197" s="1281"/>
      <c r="V197" s="1281"/>
      <c r="W197" s="1281"/>
      <c r="X197" s="1281"/>
      <c r="Y197" s="1281"/>
      <c r="Z197" s="1281"/>
      <c r="AA197" s="1281"/>
      <c r="AB197" s="1281"/>
      <c r="AC197" s="1281"/>
      <c r="AD197" s="1281"/>
      <c r="AE197" s="1281"/>
      <c r="AF197" s="1281"/>
      <c r="AG197" s="1281"/>
      <c r="AH197" s="1281"/>
      <c r="AI197" s="1282"/>
      <c r="AJ197" s="1280" t="s">
        <v>582</v>
      </c>
      <c r="AK197" s="1281"/>
      <c r="AL197" s="1281"/>
      <c r="AM197" s="1281"/>
      <c r="AN197" s="1433"/>
      <c r="AO197" s="1434"/>
    </row>
    <row r="198" spans="1:41" ht="15.75" customHeight="1" x14ac:dyDescent="0.15">
      <c r="A198" s="1435" t="s">
        <v>716</v>
      </c>
      <c r="B198" s="159" t="s">
        <v>717</v>
      </c>
      <c r="C198" s="160"/>
      <c r="D198" s="160"/>
      <c r="E198" s="160"/>
      <c r="F198" s="1224" t="s">
        <v>585</v>
      </c>
      <c r="G198" s="1225"/>
      <c r="H198" s="160"/>
      <c r="J198" s="164"/>
      <c r="K198" s="1226" t="s">
        <v>718</v>
      </c>
      <c r="L198" s="1227"/>
      <c r="M198" s="1228"/>
      <c r="N198" s="1229" t="s">
        <v>719</v>
      </c>
      <c r="O198" s="1227"/>
      <c r="P198" s="1227"/>
      <c r="Q198" s="1228"/>
      <c r="R198" s="258" t="s">
        <v>720</v>
      </c>
      <c r="S198" s="259"/>
      <c r="T198" s="259"/>
      <c r="U198" s="260"/>
      <c r="V198" s="260"/>
      <c r="W198" s="260"/>
      <c r="X198" s="261"/>
      <c r="Y198" s="262"/>
      <c r="Z198" s="263"/>
      <c r="AA198" s="263"/>
      <c r="AB198" s="260"/>
      <c r="AC198" s="260"/>
      <c r="AD198" s="260"/>
      <c r="AE198" s="260"/>
      <c r="AF198" s="261"/>
      <c r="AG198" s="261"/>
      <c r="AH198" s="261"/>
      <c r="AI198" s="261"/>
      <c r="AJ198" s="168" t="s">
        <v>587</v>
      </c>
      <c r="AK198" s="160" t="s">
        <v>649</v>
      </c>
      <c r="AL198" s="160"/>
      <c r="AM198" s="160"/>
      <c r="AN198" s="79"/>
      <c r="AO198" s="80"/>
    </row>
    <row r="199" spans="1:41" ht="15.75" customHeight="1" x14ac:dyDescent="0.15">
      <c r="A199" s="1436"/>
      <c r="B199" s="1218" t="s">
        <v>721</v>
      </c>
      <c r="C199" s="1219"/>
      <c r="D199" s="1219"/>
      <c r="E199" s="1220"/>
      <c r="F199" s="1293"/>
      <c r="G199" s="1294"/>
      <c r="H199" s="78" t="s">
        <v>587</v>
      </c>
      <c r="I199" s="1216" t="s">
        <v>590</v>
      </c>
      <c r="J199" s="1217"/>
      <c r="K199" s="1342" t="s">
        <v>722</v>
      </c>
      <c r="L199" s="1219"/>
      <c r="M199" s="1220"/>
      <c r="N199" s="1218" t="s">
        <v>723</v>
      </c>
      <c r="O199" s="1219"/>
      <c r="P199" s="1219"/>
      <c r="Q199" s="1220"/>
      <c r="R199" s="206" t="s">
        <v>587</v>
      </c>
      <c r="S199" s="264" t="s">
        <v>724</v>
      </c>
      <c r="T199" s="264"/>
      <c r="U199" s="265"/>
      <c r="V199" s="190" t="s">
        <v>587</v>
      </c>
      <c r="W199" s="266" t="s">
        <v>725</v>
      </c>
      <c r="X199" s="264"/>
      <c r="Y199" s="264"/>
      <c r="Z199" s="190" t="s">
        <v>587</v>
      </c>
      <c r="AA199" s="266" t="s">
        <v>726</v>
      </c>
      <c r="AB199" s="265"/>
      <c r="AC199" s="267"/>
      <c r="AD199" s="190" t="s">
        <v>587</v>
      </c>
      <c r="AE199" s="264" t="s">
        <v>727</v>
      </c>
      <c r="AF199" s="268"/>
      <c r="AG199" s="268"/>
      <c r="AH199" s="265"/>
      <c r="AI199" s="269"/>
      <c r="AJ199" s="78" t="s">
        <v>587</v>
      </c>
      <c r="AK199" s="176" t="s">
        <v>701</v>
      </c>
      <c r="AL199" s="176"/>
      <c r="AM199" s="176"/>
      <c r="AN199" s="1233" t="s">
        <v>1076</v>
      </c>
      <c r="AO199" s="1234"/>
    </row>
    <row r="200" spans="1:41" ht="15.75" customHeight="1" x14ac:dyDescent="0.15">
      <c r="A200" s="1436"/>
      <c r="B200" s="1218" t="s">
        <v>728</v>
      </c>
      <c r="C200" s="1219"/>
      <c r="D200" s="1219"/>
      <c r="E200" s="1220"/>
      <c r="F200" s="171"/>
      <c r="G200" s="186"/>
      <c r="H200" s="78" t="s">
        <v>587</v>
      </c>
      <c r="I200" s="1216" t="s">
        <v>593</v>
      </c>
      <c r="J200" s="1217"/>
      <c r="K200" s="403"/>
      <c r="L200" s="403"/>
      <c r="M200" s="504"/>
      <c r="N200" s="503"/>
      <c r="O200" s="403"/>
      <c r="P200" s="403"/>
      <c r="Q200" s="403"/>
      <c r="R200" s="529" t="s">
        <v>729</v>
      </c>
      <c r="S200" s="270"/>
      <c r="T200" s="270"/>
      <c r="U200" s="271"/>
      <c r="V200" s="272"/>
      <c r="W200" s="270"/>
      <c r="X200" s="270"/>
      <c r="Y200" s="273"/>
      <c r="Z200" s="273"/>
      <c r="AA200" s="273"/>
      <c r="AB200" s="273"/>
      <c r="AC200" s="272"/>
      <c r="AD200" s="272"/>
      <c r="AE200" s="274"/>
      <c r="AF200" s="275"/>
      <c r="AG200" s="275"/>
      <c r="AH200" s="275"/>
      <c r="AI200" s="276"/>
      <c r="AJ200" s="78" t="s">
        <v>587</v>
      </c>
      <c r="AK200" s="1230"/>
      <c r="AL200" s="1230"/>
      <c r="AM200" s="1231"/>
      <c r="AN200" s="1233"/>
      <c r="AO200" s="1234"/>
    </row>
    <row r="201" spans="1:41" ht="15.75" customHeight="1" x14ac:dyDescent="0.15">
      <c r="A201" s="1436"/>
      <c r="B201" s="1218" t="s">
        <v>730</v>
      </c>
      <c r="C201" s="1219"/>
      <c r="D201" s="1219"/>
      <c r="E201" s="1220"/>
      <c r="F201" s="171"/>
      <c r="G201" s="186"/>
      <c r="H201" s="78" t="s">
        <v>587</v>
      </c>
      <c r="I201" s="1216" t="s">
        <v>595</v>
      </c>
      <c r="J201" s="1217"/>
      <c r="K201" s="176"/>
      <c r="L201" s="176"/>
      <c r="M201" s="178"/>
      <c r="N201" s="177"/>
      <c r="O201" s="176"/>
      <c r="P201" s="176"/>
      <c r="Q201" s="178"/>
      <c r="R201" s="277" t="s">
        <v>623</v>
      </c>
      <c r="S201" s="81" t="s">
        <v>587</v>
      </c>
      <c r="T201" s="270" t="s">
        <v>731</v>
      </c>
      <c r="U201" s="270"/>
      <c r="V201" s="272"/>
      <c r="W201" s="270"/>
      <c r="X201" s="270"/>
      <c r="Y201" s="270"/>
      <c r="Z201" s="270"/>
      <c r="AA201" s="270"/>
      <c r="AB201" s="270"/>
      <c r="AC201" s="270"/>
      <c r="AD201" s="171"/>
      <c r="AE201" s="81" t="s">
        <v>587</v>
      </c>
      <c r="AF201" s="278" t="s">
        <v>732</v>
      </c>
      <c r="AG201" s="171"/>
      <c r="AH201" s="270"/>
      <c r="AI201" s="279" t="s">
        <v>624</v>
      </c>
      <c r="AJ201" s="78" t="s">
        <v>587</v>
      </c>
      <c r="AK201" s="1230"/>
      <c r="AL201" s="1230"/>
      <c r="AM201" s="1231"/>
      <c r="AN201" s="1283" t="s">
        <v>587</v>
      </c>
      <c r="AO201" s="1284"/>
    </row>
    <row r="202" spans="1:41" ht="15.75" customHeight="1" x14ac:dyDescent="0.15">
      <c r="A202" s="1436"/>
      <c r="B202" s="1210" t="s">
        <v>733</v>
      </c>
      <c r="C202" s="1211"/>
      <c r="D202" s="501"/>
      <c r="E202" s="501"/>
      <c r="F202" s="185"/>
      <c r="G202" s="186"/>
      <c r="H202" s="78" t="s">
        <v>587</v>
      </c>
      <c r="I202" s="1216" t="s">
        <v>597</v>
      </c>
      <c r="J202" s="1217"/>
      <c r="K202" s="176"/>
      <c r="L202" s="176"/>
      <c r="M202" s="178"/>
      <c r="N202" s="177"/>
      <c r="O202" s="176"/>
      <c r="P202" s="176"/>
      <c r="Q202" s="178"/>
      <c r="R202" s="277" t="s">
        <v>623</v>
      </c>
      <c r="S202" s="81" t="s">
        <v>587</v>
      </c>
      <c r="T202" s="183" t="s">
        <v>1132</v>
      </c>
      <c r="U202" s="204"/>
      <c r="V202" s="204"/>
      <c r="W202" s="204"/>
      <c r="X202" s="204"/>
      <c r="Y202" s="204"/>
      <c r="Z202" s="204"/>
      <c r="AA202" s="204"/>
      <c r="AB202" s="204"/>
      <c r="AC202" s="204"/>
      <c r="AD202" s="204"/>
      <c r="AE202" s="81" t="s">
        <v>587</v>
      </c>
      <c r="AF202" s="278" t="s">
        <v>734</v>
      </c>
      <c r="AG202" s="204"/>
      <c r="AH202" s="204"/>
      <c r="AI202" s="279" t="s">
        <v>624</v>
      </c>
      <c r="AJ202" s="500"/>
      <c r="AK202" s="176"/>
      <c r="AL202" s="176"/>
      <c r="AM202" s="176"/>
      <c r="AN202" s="90"/>
      <c r="AO202" s="91"/>
    </row>
    <row r="203" spans="1:41" ht="15.75" customHeight="1" x14ac:dyDescent="0.15">
      <c r="A203" s="1436"/>
      <c r="B203" s="500"/>
      <c r="C203" s="501"/>
      <c r="D203" s="501"/>
      <c r="E203" s="501"/>
      <c r="F203" s="94"/>
      <c r="G203" s="502"/>
      <c r="H203" s="97"/>
      <c r="J203" s="119"/>
      <c r="K203" s="176"/>
      <c r="L203" s="176"/>
      <c r="M203" s="178"/>
      <c r="N203" s="177"/>
      <c r="O203" s="176"/>
      <c r="P203" s="176"/>
      <c r="Q203" s="178"/>
      <c r="R203" s="277" t="s">
        <v>623</v>
      </c>
      <c r="S203" s="81" t="s">
        <v>587</v>
      </c>
      <c r="T203" s="280" t="s">
        <v>735</v>
      </c>
      <c r="U203" s="272"/>
      <c r="V203" s="281"/>
      <c r="W203" s="281"/>
      <c r="X203" s="81" t="s">
        <v>587</v>
      </c>
      <c r="Y203" s="280" t="s">
        <v>736</v>
      </c>
      <c r="Z203" s="281"/>
      <c r="AA203" s="281"/>
      <c r="AB203" s="281"/>
      <c r="AC203" s="281"/>
      <c r="AD203" s="171"/>
      <c r="AE203" s="81" t="s">
        <v>587</v>
      </c>
      <c r="AF203" s="280" t="s">
        <v>301</v>
      </c>
      <c r="AG203" s="281"/>
      <c r="AH203" s="280"/>
      <c r="AI203" s="279" t="s">
        <v>624</v>
      </c>
      <c r="AJ203" s="501"/>
      <c r="AK203" s="176"/>
      <c r="AL203" s="176"/>
      <c r="AM203" s="176"/>
      <c r="AN203" s="90"/>
      <c r="AO203" s="91"/>
    </row>
    <row r="204" spans="1:41" ht="15.75" customHeight="1" x14ac:dyDescent="0.15">
      <c r="A204" s="282"/>
      <c r="B204" s="206" t="s">
        <v>587</v>
      </c>
      <c r="C204" s="283" t="s">
        <v>599</v>
      </c>
      <c r="D204" s="212"/>
      <c r="E204" s="95"/>
      <c r="F204" s="138"/>
      <c r="G204" s="95"/>
      <c r="H204" s="284"/>
      <c r="I204" s="144"/>
      <c r="J204" s="285"/>
      <c r="K204" s="176"/>
      <c r="L204" s="176"/>
      <c r="M204" s="178"/>
      <c r="N204" s="177"/>
      <c r="O204" s="176"/>
      <c r="P204" s="176"/>
      <c r="Q204" s="178"/>
      <c r="R204" s="277" t="s">
        <v>623</v>
      </c>
      <c r="S204" s="197" t="s">
        <v>587</v>
      </c>
      <c r="T204" s="183" t="s">
        <v>737</v>
      </c>
      <c r="U204" s="265"/>
      <c r="V204" s="265"/>
      <c r="W204" s="267"/>
      <c r="X204" s="171"/>
      <c r="Y204" s="171"/>
      <c r="Z204" s="267"/>
      <c r="AA204" s="267"/>
      <c r="AB204" s="267"/>
      <c r="AC204" s="264"/>
      <c r="AD204" s="171"/>
      <c r="AE204" s="171"/>
      <c r="AF204" s="286"/>
      <c r="AG204" s="286"/>
      <c r="AH204" s="287"/>
      <c r="AI204" s="279" t="s">
        <v>624</v>
      </c>
      <c r="AJ204" s="234"/>
      <c r="AK204" s="127"/>
      <c r="AL204" s="127"/>
      <c r="AM204" s="127"/>
      <c r="AN204" s="288"/>
      <c r="AO204" s="289"/>
    </row>
    <row r="205" spans="1:41" ht="15.75" customHeight="1" x14ac:dyDescent="0.15">
      <c r="A205" s="1436"/>
      <c r="B205" s="145" t="s">
        <v>738</v>
      </c>
      <c r="C205" s="176"/>
      <c r="D205" s="176"/>
      <c r="E205" s="176"/>
      <c r="F205" s="290"/>
      <c r="G205" s="291"/>
      <c r="H205" s="97"/>
      <c r="J205" s="119"/>
      <c r="K205" s="1295" t="s">
        <v>739</v>
      </c>
      <c r="L205" s="1296"/>
      <c r="M205" s="1297"/>
      <c r="N205" s="1304" t="s">
        <v>740</v>
      </c>
      <c r="O205" s="1296"/>
      <c r="P205" s="1296"/>
      <c r="Q205" s="1297"/>
      <c r="R205" s="99" t="s">
        <v>587</v>
      </c>
      <c r="S205" s="292" t="s">
        <v>741</v>
      </c>
      <c r="T205" s="292"/>
      <c r="U205" s="293"/>
      <c r="V205" s="293"/>
      <c r="W205" s="293"/>
      <c r="X205" s="294"/>
      <c r="Y205" s="294"/>
      <c r="Z205" s="294"/>
      <c r="AA205" s="292"/>
      <c r="AB205" s="295"/>
      <c r="AC205" s="294"/>
      <c r="AD205" s="294"/>
      <c r="AE205" s="294"/>
      <c r="AF205" s="294"/>
      <c r="AG205" s="294"/>
      <c r="AH205" s="294"/>
      <c r="AI205" s="296"/>
      <c r="AJ205" s="99" t="s">
        <v>587</v>
      </c>
      <c r="AK205" s="176" t="s">
        <v>649</v>
      </c>
      <c r="AL205" s="176"/>
      <c r="AM205" s="176"/>
      <c r="AN205" s="146"/>
      <c r="AO205" s="147"/>
    </row>
    <row r="206" spans="1:41" ht="15.75" customHeight="1" x14ac:dyDescent="0.15">
      <c r="A206" s="1436"/>
      <c r="B206" s="1218" t="s">
        <v>739</v>
      </c>
      <c r="C206" s="1219"/>
      <c r="D206" s="1219"/>
      <c r="E206" s="1220"/>
      <c r="F206" s="1437" t="s">
        <v>628</v>
      </c>
      <c r="G206" s="1438"/>
      <c r="H206" s="78" t="s">
        <v>587</v>
      </c>
      <c r="I206" s="1216" t="s">
        <v>590</v>
      </c>
      <c r="J206" s="1217"/>
      <c r="K206" s="172" t="s">
        <v>742</v>
      </c>
      <c r="L206" s="176"/>
      <c r="M206" s="178"/>
      <c r="N206" s="1218" t="s">
        <v>743</v>
      </c>
      <c r="O206" s="1219"/>
      <c r="P206" s="1219"/>
      <c r="Q206" s="1220"/>
      <c r="R206" s="120" t="s">
        <v>587</v>
      </c>
      <c r="S206" s="176" t="s">
        <v>740</v>
      </c>
      <c r="T206" s="176"/>
      <c r="U206" s="176"/>
      <c r="W206" s="81" t="s">
        <v>587</v>
      </c>
      <c r="X206" s="496" t="s">
        <v>1133</v>
      </c>
      <c r="Z206" s="501"/>
      <c r="AA206" s="176"/>
      <c r="AB206" s="176"/>
      <c r="AD206" s="81" t="s">
        <v>587</v>
      </c>
      <c r="AE206" s="496" t="s">
        <v>1134</v>
      </c>
      <c r="AG206" s="501"/>
      <c r="AH206" s="501"/>
      <c r="AI206" s="178"/>
      <c r="AJ206" s="78" t="s">
        <v>587</v>
      </c>
      <c r="AK206" s="176" t="s">
        <v>701</v>
      </c>
      <c r="AL206" s="176"/>
      <c r="AM206" s="176"/>
      <c r="AN206" s="1233" t="s">
        <v>1076</v>
      </c>
      <c r="AO206" s="1234"/>
    </row>
    <row r="207" spans="1:41" ht="15.75" customHeight="1" x14ac:dyDescent="0.15">
      <c r="A207" s="1436"/>
      <c r="B207" s="1218" t="s">
        <v>744</v>
      </c>
      <c r="C207" s="1219"/>
      <c r="D207" s="1219"/>
      <c r="E207" s="1220"/>
      <c r="F207" s="1437"/>
      <c r="G207" s="1438"/>
      <c r="H207" s="78" t="s">
        <v>587</v>
      </c>
      <c r="I207" s="1216" t="s">
        <v>593</v>
      </c>
      <c r="J207" s="1217"/>
      <c r="N207" s="90"/>
      <c r="R207" s="500"/>
      <c r="S207" s="496"/>
      <c r="T207" s="496"/>
      <c r="U207" s="496"/>
      <c r="W207" s="81" t="s">
        <v>587</v>
      </c>
      <c r="X207" s="496" t="s">
        <v>1135</v>
      </c>
      <c r="Z207" s="496"/>
      <c r="AA207" s="496"/>
      <c r="AB207" s="496"/>
      <c r="AC207" s="496"/>
      <c r="AD207" s="81" t="s">
        <v>587</v>
      </c>
      <c r="AE207" s="496" t="s">
        <v>1136</v>
      </c>
      <c r="AG207" s="496"/>
      <c r="AH207" s="496"/>
      <c r="AI207" s="530"/>
      <c r="AJ207" s="78" t="s">
        <v>587</v>
      </c>
      <c r="AK207" s="1230"/>
      <c r="AL207" s="1230"/>
      <c r="AM207" s="1231"/>
      <c r="AN207" s="1233"/>
      <c r="AO207" s="1234"/>
    </row>
    <row r="208" spans="1:41" ht="15.75" customHeight="1" x14ac:dyDescent="0.15">
      <c r="A208" s="282"/>
      <c r="B208" s="171"/>
      <c r="C208" s="171"/>
      <c r="D208" s="176"/>
      <c r="E208" s="176"/>
      <c r="F208" s="1437"/>
      <c r="G208" s="1438"/>
      <c r="H208" s="78" t="s">
        <v>587</v>
      </c>
      <c r="I208" s="1216" t="s">
        <v>595</v>
      </c>
      <c r="J208" s="1217"/>
      <c r="K208" s="403"/>
      <c r="L208" s="403"/>
      <c r="M208" s="504"/>
      <c r="N208" s="503"/>
      <c r="O208" s="403"/>
      <c r="P208" s="403"/>
      <c r="Q208" s="504"/>
      <c r="R208" s="500"/>
      <c r="S208" s="496"/>
      <c r="T208" s="496"/>
      <c r="U208" s="496"/>
      <c r="W208" s="81" t="s">
        <v>587</v>
      </c>
      <c r="X208" s="496" t="s">
        <v>1137</v>
      </c>
      <c r="Z208" s="496"/>
      <c r="AA208" s="496"/>
      <c r="AD208" s="81" t="s">
        <v>587</v>
      </c>
      <c r="AE208" s="496" t="s">
        <v>1138</v>
      </c>
      <c r="AI208" s="178"/>
      <c r="AJ208" s="78" t="s">
        <v>587</v>
      </c>
      <c r="AK208" s="1230"/>
      <c r="AL208" s="1230"/>
      <c r="AM208" s="1231"/>
      <c r="AN208" s="1283" t="s">
        <v>587</v>
      </c>
      <c r="AO208" s="1284"/>
    </row>
    <row r="209" spans="1:43" ht="15.75" customHeight="1" x14ac:dyDescent="0.15">
      <c r="A209" s="282"/>
      <c r="B209" s="78" t="s">
        <v>587</v>
      </c>
      <c r="C209" s="235" t="s">
        <v>599</v>
      </c>
      <c r="E209" s="297"/>
      <c r="F209" s="1437"/>
      <c r="G209" s="1438"/>
      <c r="H209" s="78" t="s">
        <v>587</v>
      </c>
      <c r="I209" s="1216" t="s">
        <v>597</v>
      </c>
      <c r="J209" s="1217"/>
      <c r="K209" s="501"/>
      <c r="L209" s="501"/>
      <c r="M209" s="502"/>
      <c r="N209" s="503"/>
      <c r="O209" s="403"/>
      <c r="P209" s="403"/>
      <c r="Q209" s="504"/>
      <c r="R209" s="140"/>
      <c r="S209" s="298"/>
      <c r="T209" s="298"/>
      <c r="U209" s="298"/>
      <c r="V209" s="131"/>
      <c r="W209" s="197" t="s">
        <v>587</v>
      </c>
      <c r="X209" s="298" t="s">
        <v>1139</v>
      </c>
      <c r="Y209" s="131"/>
      <c r="Z209" s="131"/>
      <c r="AA209" s="131"/>
      <c r="AB209" s="298"/>
      <c r="AC209" s="298"/>
      <c r="AD209" s="197" t="s">
        <v>587</v>
      </c>
      <c r="AE209" s="298" t="s">
        <v>745</v>
      </c>
      <c r="AF209" s="131"/>
      <c r="AG209" s="131"/>
      <c r="AH209" s="131"/>
      <c r="AI209" s="134"/>
      <c r="AJ209" s="501"/>
      <c r="AK209" s="176"/>
      <c r="AL209" s="176"/>
      <c r="AM209" s="176"/>
      <c r="AN209" s="90"/>
      <c r="AO209" s="91"/>
    </row>
    <row r="210" spans="1:43" ht="15.75" customHeight="1" x14ac:dyDescent="0.15">
      <c r="A210" s="282"/>
      <c r="B210" s="206" t="s">
        <v>587</v>
      </c>
      <c r="C210" s="283" t="s">
        <v>746</v>
      </c>
      <c r="D210" s="127"/>
      <c r="E210" s="128"/>
      <c r="F210" s="299"/>
      <c r="G210" s="300"/>
      <c r="H210" s="301"/>
      <c r="I210" s="144"/>
      <c r="J210" s="92"/>
      <c r="K210" s="127"/>
      <c r="L210" s="127"/>
      <c r="M210" s="128"/>
      <c r="N210" s="515"/>
      <c r="O210" s="507"/>
      <c r="P210" s="507"/>
      <c r="Q210" s="508"/>
      <c r="R210" s="104" t="s">
        <v>587</v>
      </c>
      <c r="S210" s="243" t="s">
        <v>301</v>
      </c>
      <c r="T210" s="243"/>
      <c r="U210" s="243"/>
      <c r="V210" s="212" t="s">
        <v>623</v>
      </c>
      <c r="W210" s="1202"/>
      <c r="X210" s="1202"/>
      <c r="Y210" s="1202"/>
      <c r="Z210" s="1202"/>
      <c r="AA210" s="1202"/>
      <c r="AB210" s="1202"/>
      <c r="AC210" s="1202"/>
      <c r="AD210" s="1202"/>
      <c r="AE210" s="1202"/>
      <c r="AF210" s="1202"/>
      <c r="AG210" s="1202"/>
      <c r="AH210" s="1202"/>
      <c r="AI210" s="95" t="s">
        <v>624</v>
      </c>
      <c r="AJ210" s="234"/>
      <c r="AK210" s="127"/>
      <c r="AL210" s="127"/>
      <c r="AM210" s="127"/>
      <c r="AN210" s="288"/>
      <c r="AO210" s="289"/>
    </row>
    <row r="211" spans="1:43" ht="15.75" customHeight="1" x14ac:dyDescent="0.15">
      <c r="A211" s="282"/>
      <c r="B211" s="145" t="s">
        <v>1342</v>
      </c>
      <c r="C211" s="176"/>
      <c r="D211" s="176"/>
      <c r="E211" s="176"/>
      <c r="F211" s="1288" t="s">
        <v>585</v>
      </c>
      <c r="G211" s="1289"/>
      <c r="H211" s="100"/>
      <c r="J211" s="302"/>
      <c r="K211" s="1295" t="s">
        <v>747</v>
      </c>
      <c r="L211" s="1296"/>
      <c r="M211" s="1297"/>
      <c r="N211" s="1304" t="s">
        <v>748</v>
      </c>
      <c r="O211" s="1296"/>
      <c r="P211" s="1296"/>
      <c r="Q211" s="1297"/>
      <c r="R211" s="177" t="s">
        <v>1140</v>
      </c>
      <c r="S211" s="496"/>
      <c r="T211" s="496"/>
      <c r="U211" s="496"/>
      <c r="V211" s="496"/>
      <c r="W211" s="496"/>
      <c r="X211" s="397"/>
      <c r="Y211" s="497"/>
      <c r="Z211" s="303"/>
      <c r="AA211" s="303"/>
      <c r="AB211" s="303"/>
      <c r="AC211" s="303"/>
      <c r="AD211" s="303"/>
      <c r="AE211" s="303"/>
      <c r="AF211" s="303"/>
      <c r="AG211" s="303"/>
      <c r="AH211" s="304"/>
      <c r="AI211" s="501"/>
      <c r="AJ211" s="99" t="s">
        <v>587</v>
      </c>
      <c r="AK211" s="176" t="s">
        <v>649</v>
      </c>
      <c r="AL211" s="176"/>
      <c r="AM211" s="176"/>
      <c r="AN211" s="146"/>
      <c r="AO211" s="147"/>
    </row>
    <row r="212" spans="1:43" ht="15.75" customHeight="1" x14ac:dyDescent="0.15">
      <c r="A212" s="282"/>
      <c r="B212" s="1218" t="s">
        <v>1343</v>
      </c>
      <c r="C212" s="1219"/>
      <c r="D212" s="1219"/>
      <c r="E212" s="1220"/>
      <c r="F212" s="1207"/>
      <c r="G212" s="1208"/>
      <c r="H212" s="78" t="s">
        <v>587</v>
      </c>
      <c r="I212" s="1216" t="s">
        <v>590</v>
      </c>
      <c r="J212" s="1217"/>
      <c r="K212" s="1342" t="s">
        <v>750</v>
      </c>
      <c r="L212" s="1219"/>
      <c r="M212" s="1220"/>
      <c r="N212" s="1218" t="s">
        <v>751</v>
      </c>
      <c r="O212" s="1219"/>
      <c r="P212" s="1219"/>
      <c r="Q212" s="1220"/>
      <c r="R212" s="500"/>
      <c r="T212" s="496"/>
      <c r="U212" s="496" t="s">
        <v>752</v>
      </c>
      <c r="X212" s="397"/>
      <c r="Y212" s="81" t="s">
        <v>587</v>
      </c>
      <c r="Z212" s="496" t="s">
        <v>753</v>
      </c>
      <c r="AA212" s="496"/>
      <c r="AB212" s="176"/>
      <c r="AI212" s="157"/>
      <c r="AJ212" s="78" t="s">
        <v>587</v>
      </c>
      <c r="AK212" s="88" t="s">
        <v>754</v>
      </c>
      <c r="AL212" s="176"/>
      <c r="AM212" s="176"/>
      <c r="AN212" s="1233" t="s">
        <v>1076</v>
      </c>
      <c r="AO212" s="1234"/>
      <c r="AQ212" s="64" t="str">
        <f>IF(F212="該当なし","0",IF(F212="","",F212))</f>
        <v/>
      </c>
    </row>
    <row r="213" spans="1:43" ht="15.75" customHeight="1" x14ac:dyDescent="0.15">
      <c r="A213" s="282"/>
      <c r="B213" s="1218" t="s">
        <v>749</v>
      </c>
      <c r="C213" s="1219"/>
      <c r="D213" s="1219"/>
      <c r="E213" s="1220"/>
      <c r="F213" s="1207"/>
      <c r="G213" s="1208"/>
      <c r="H213" s="78" t="s">
        <v>587</v>
      </c>
      <c r="I213" s="1216" t="s">
        <v>593</v>
      </c>
      <c r="J213" s="1217"/>
      <c r="K213" s="1232" t="s">
        <v>756</v>
      </c>
      <c r="L213" s="1211"/>
      <c r="M213" s="1212"/>
      <c r="N213" s="1439"/>
      <c r="O213" s="1440"/>
      <c r="P213" s="1440"/>
      <c r="Q213" s="1441"/>
      <c r="R213" s="500"/>
      <c r="Y213" s="81" t="s">
        <v>587</v>
      </c>
      <c r="Z213" s="496" t="s">
        <v>757</v>
      </c>
      <c r="AF213" s="496"/>
      <c r="AG213" s="496"/>
      <c r="AH213" s="496"/>
      <c r="AI213" s="157"/>
      <c r="AJ213" s="78" t="s">
        <v>587</v>
      </c>
      <c r="AK213" s="1230"/>
      <c r="AL213" s="1230"/>
      <c r="AM213" s="1231"/>
      <c r="AN213" s="1233"/>
      <c r="AO213" s="1234"/>
    </row>
    <row r="214" spans="1:43" ht="15.75" customHeight="1" x14ac:dyDescent="0.15">
      <c r="A214" s="282"/>
      <c r="B214" s="1218" t="s">
        <v>755</v>
      </c>
      <c r="C214" s="1219"/>
      <c r="D214" s="1219"/>
      <c r="E214" s="1220"/>
      <c r="F214" s="94"/>
      <c r="G214" s="502"/>
      <c r="H214" s="78" t="s">
        <v>587</v>
      </c>
      <c r="I214" s="1216" t="s">
        <v>595</v>
      </c>
      <c r="J214" s="1217"/>
      <c r="K214" s="1342" t="s">
        <v>759</v>
      </c>
      <c r="L214" s="1219"/>
      <c r="M214" s="1220"/>
      <c r="N214" s="1561"/>
      <c r="O214" s="1562"/>
      <c r="P214" s="1562"/>
      <c r="Q214" s="1563"/>
      <c r="R214" s="500"/>
      <c r="Y214" s="81" t="s">
        <v>587</v>
      </c>
      <c r="Z214" s="496" t="s">
        <v>301</v>
      </c>
      <c r="AC214" s="305"/>
      <c r="AD214" s="305"/>
      <c r="AJ214" s="78" t="s">
        <v>587</v>
      </c>
      <c r="AK214" s="1230"/>
      <c r="AL214" s="1230"/>
      <c r="AM214" s="1231"/>
      <c r="AN214" s="1283" t="s">
        <v>587</v>
      </c>
      <c r="AO214" s="1284"/>
    </row>
    <row r="215" spans="1:43" ht="15.75" customHeight="1" x14ac:dyDescent="0.15">
      <c r="A215" s="282"/>
      <c r="B215" s="1218" t="s">
        <v>758</v>
      </c>
      <c r="C215" s="1219"/>
      <c r="D215" s="1219"/>
      <c r="E215" s="1220"/>
      <c r="F215" s="94"/>
      <c r="G215" s="502"/>
      <c r="H215" s="78" t="s">
        <v>587</v>
      </c>
      <c r="I215" s="1216" t="s">
        <v>597</v>
      </c>
      <c r="J215" s="1217"/>
      <c r="K215" s="1560" t="s">
        <v>760</v>
      </c>
      <c r="L215" s="1214"/>
      <c r="M215" s="1215"/>
      <c r="N215" s="307"/>
      <c r="O215" s="308"/>
      <c r="P215" s="308"/>
      <c r="Q215" s="309"/>
      <c r="R215" s="500"/>
      <c r="Y215" s="496"/>
      <c r="Z215" s="496"/>
      <c r="AC215" s="305"/>
      <c r="AD215" s="301"/>
      <c r="AJ215" s="90"/>
      <c r="AK215" s="525"/>
      <c r="AL215" s="525"/>
      <c r="AM215" s="526"/>
      <c r="AN215" s="90"/>
      <c r="AO215" s="91"/>
    </row>
    <row r="216" spans="1:43" ht="15.75" customHeight="1" x14ac:dyDescent="0.15">
      <c r="A216" s="282"/>
      <c r="B216" s="78" t="s">
        <v>587</v>
      </c>
      <c r="C216" s="235" t="s">
        <v>599</v>
      </c>
      <c r="E216" s="297"/>
      <c r="F216" s="500"/>
      <c r="G216" s="178"/>
      <c r="H216" s="310"/>
      <c r="I216" s="192"/>
      <c r="J216" s="311"/>
      <c r="K216" s="312"/>
      <c r="L216" s="192"/>
      <c r="M216" s="313"/>
      <c r="N216" s="1290" t="s">
        <v>604</v>
      </c>
      <c r="O216" s="1291"/>
      <c r="P216" s="1291"/>
      <c r="Q216" s="1292"/>
      <c r="R216" s="112" t="s">
        <v>587</v>
      </c>
      <c r="S216" s="113" t="s">
        <v>1464</v>
      </c>
      <c r="T216" s="113"/>
      <c r="U216" s="113"/>
      <c r="V216" s="113"/>
      <c r="W216" s="113"/>
      <c r="X216" s="113"/>
      <c r="Y216" s="113"/>
      <c r="Z216" s="113"/>
      <c r="AA216" s="113"/>
      <c r="AB216" s="113"/>
      <c r="AC216" s="113"/>
      <c r="AD216" s="113"/>
      <c r="AE216" s="113"/>
      <c r="AF216" s="113"/>
      <c r="AG216" s="113"/>
      <c r="AH216" s="113"/>
      <c r="AI216" s="241"/>
      <c r="AJ216" s="234"/>
      <c r="AK216" s="127"/>
      <c r="AL216" s="127"/>
      <c r="AM216" s="128"/>
      <c r="AN216" s="288"/>
      <c r="AO216" s="289"/>
    </row>
    <row r="217" spans="1:43" ht="15.75" customHeight="1" x14ac:dyDescent="0.15">
      <c r="A217" s="282"/>
      <c r="B217" s="536" t="s">
        <v>1344</v>
      </c>
      <c r="C217" s="100"/>
      <c r="D217" s="100"/>
      <c r="E217" s="100"/>
      <c r="F217" s="1288" t="s">
        <v>585</v>
      </c>
      <c r="G217" s="1289"/>
      <c r="H217" s="501"/>
      <c r="J217" s="189"/>
      <c r="K217" s="1573" t="s">
        <v>761</v>
      </c>
      <c r="L217" s="1554"/>
      <c r="M217" s="1289"/>
      <c r="N217" s="1304" t="s">
        <v>762</v>
      </c>
      <c r="O217" s="1296"/>
      <c r="P217" s="1296"/>
      <c r="Q217" s="1297"/>
      <c r="R217" s="177" t="s">
        <v>1141</v>
      </c>
      <c r="S217" s="176"/>
      <c r="T217" s="176"/>
      <c r="U217" s="176"/>
      <c r="V217" s="496"/>
      <c r="W217" s="176"/>
      <c r="X217" s="397"/>
      <c r="Y217" s="196" t="s">
        <v>587</v>
      </c>
      <c r="Z217" s="496" t="s">
        <v>753</v>
      </c>
      <c r="AA217" s="176"/>
      <c r="AB217" s="176"/>
      <c r="AC217" s="501"/>
      <c r="AD217" s="196" t="s">
        <v>587</v>
      </c>
      <c r="AE217" s="496" t="s">
        <v>763</v>
      </c>
      <c r="AF217" s="501"/>
      <c r="AG217" s="501"/>
      <c r="AH217" s="501"/>
      <c r="AI217" s="496"/>
      <c r="AJ217" s="99" t="s">
        <v>587</v>
      </c>
      <c r="AK217" s="100" t="s">
        <v>649</v>
      </c>
      <c r="AL217" s="100"/>
      <c r="AM217" s="100"/>
      <c r="AN217" s="146"/>
      <c r="AO217" s="147"/>
    </row>
    <row r="218" spans="1:43" ht="15.75" customHeight="1" x14ac:dyDescent="0.15">
      <c r="A218" s="282"/>
      <c r="B218" s="1218" t="s">
        <v>1343</v>
      </c>
      <c r="C218" s="1219"/>
      <c r="D218" s="1219"/>
      <c r="E218" s="1220"/>
      <c r="F218" s="1207"/>
      <c r="G218" s="1208"/>
      <c r="H218" s="78" t="s">
        <v>587</v>
      </c>
      <c r="I218" s="1216" t="s">
        <v>590</v>
      </c>
      <c r="J218" s="1217"/>
      <c r="K218" s="1342" t="s">
        <v>764</v>
      </c>
      <c r="L218" s="1219"/>
      <c r="M218" s="1220"/>
      <c r="N218" s="177"/>
      <c r="O218" s="176"/>
      <c r="P218" s="176"/>
      <c r="Q218" s="178"/>
      <c r="R218" s="500"/>
      <c r="S218" s="496"/>
      <c r="T218" s="496"/>
      <c r="U218" s="496"/>
      <c r="V218" s="176"/>
      <c r="X218" s="176"/>
      <c r="Y218" s="81" t="s">
        <v>587</v>
      </c>
      <c r="Z218" s="496" t="s">
        <v>757</v>
      </c>
      <c r="AA218" s="176"/>
      <c r="AB218" s="496"/>
      <c r="AC218" s="176"/>
      <c r="AD218" s="81" t="s">
        <v>587</v>
      </c>
      <c r="AE218" s="496" t="s">
        <v>301</v>
      </c>
      <c r="AF218" s="176"/>
      <c r="AG218" s="176"/>
      <c r="AH218" s="176"/>
      <c r="AI218" s="178"/>
      <c r="AJ218" s="78" t="s">
        <v>587</v>
      </c>
      <c r="AK218" s="176" t="s">
        <v>653</v>
      </c>
      <c r="AL218" s="176"/>
      <c r="AM218" s="176"/>
      <c r="AN218" s="1233" t="s">
        <v>1076</v>
      </c>
      <c r="AO218" s="1234"/>
      <c r="AQ218" s="64" t="str">
        <f>IF(F218="該当なし","0",IF(F218="","",F218))</f>
        <v/>
      </c>
    </row>
    <row r="219" spans="1:43" ht="15.75" customHeight="1" x14ac:dyDescent="0.15">
      <c r="A219" s="282"/>
      <c r="B219" s="1218" t="s">
        <v>749</v>
      </c>
      <c r="C219" s="1219"/>
      <c r="D219" s="1219"/>
      <c r="E219" s="1220"/>
      <c r="F219" s="1207"/>
      <c r="G219" s="1208"/>
      <c r="H219" s="78" t="s">
        <v>587</v>
      </c>
      <c r="I219" s="1216" t="s">
        <v>593</v>
      </c>
      <c r="J219" s="1217"/>
      <c r="K219" s="172" t="s">
        <v>756</v>
      </c>
      <c r="L219" s="176"/>
      <c r="M219" s="178"/>
      <c r="N219" s="1218" t="s">
        <v>765</v>
      </c>
      <c r="O219" s="1219"/>
      <c r="P219" s="1219"/>
      <c r="Q219" s="1220"/>
      <c r="R219" s="177" t="s">
        <v>1142</v>
      </c>
      <c r="S219" s="176"/>
      <c r="T219" s="176"/>
      <c r="U219" s="176"/>
      <c r="V219" s="496"/>
      <c r="W219" s="305"/>
      <c r="X219" s="397"/>
      <c r="Y219" s="81" t="s">
        <v>587</v>
      </c>
      <c r="Z219" s="496" t="s">
        <v>753</v>
      </c>
      <c r="AA219" s="176"/>
      <c r="AB219" s="176"/>
      <c r="AC219" s="501"/>
      <c r="AD219" s="81" t="s">
        <v>587</v>
      </c>
      <c r="AE219" s="496" t="s">
        <v>763</v>
      </c>
      <c r="AF219" s="501"/>
      <c r="AG219" s="501"/>
      <c r="AH219" s="501"/>
      <c r="AI219" s="530"/>
      <c r="AJ219" s="78" t="s">
        <v>587</v>
      </c>
      <c r="AK219" s="1230"/>
      <c r="AL219" s="1230"/>
      <c r="AM219" s="1231"/>
      <c r="AN219" s="1233"/>
      <c r="AO219" s="1234"/>
    </row>
    <row r="220" spans="1:43" ht="15.75" customHeight="1" x14ac:dyDescent="0.15">
      <c r="A220" s="282"/>
      <c r="B220" s="1218" t="s">
        <v>755</v>
      </c>
      <c r="C220" s="1219"/>
      <c r="D220" s="1219"/>
      <c r="E220" s="1220"/>
      <c r="F220" s="94"/>
      <c r="G220" s="502"/>
      <c r="H220" s="78" t="s">
        <v>587</v>
      </c>
      <c r="I220" s="1216" t="s">
        <v>595</v>
      </c>
      <c r="J220" s="1217"/>
      <c r="K220" s="1342" t="s">
        <v>767</v>
      </c>
      <c r="L220" s="1219"/>
      <c r="M220" s="1220"/>
      <c r="N220" s="90"/>
      <c r="R220" s="90"/>
      <c r="W220" s="176"/>
      <c r="X220" s="176"/>
      <c r="Y220" s="81" t="s">
        <v>587</v>
      </c>
      <c r="Z220" s="496" t="s">
        <v>757</v>
      </c>
      <c r="AA220" s="176"/>
      <c r="AB220" s="496"/>
      <c r="AC220" s="176"/>
      <c r="AD220" s="81" t="s">
        <v>587</v>
      </c>
      <c r="AE220" s="496" t="s">
        <v>301</v>
      </c>
      <c r="AF220" s="176"/>
      <c r="AG220" s="176"/>
      <c r="AH220" s="176"/>
      <c r="AI220" s="178"/>
      <c r="AJ220" s="78" t="s">
        <v>587</v>
      </c>
      <c r="AK220" s="1230"/>
      <c r="AL220" s="1230"/>
      <c r="AM220" s="1231"/>
      <c r="AN220" s="1283" t="s">
        <v>587</v>
      </c>
      <c r="AO220" s="1284"/>
    </row>
    <row r="221" spans="1:43" ht="15.75" customHeight="1" x14ac:dyDescent="0.15">
      <c r="A221" s="282"/>
      <c r="B221" s="1218" t="s">
        <v>766</v>
      </c>
      <c r="C221" s="1219"/>
      <c r="D221" s="1219"/>
      <c r="E221" s="1220"/>
      <c r="F221" s="94"/>
      <c r="G221" s="502"/>
      <c r="H221" s="78" t="s">
        <v>587</v>
      </c>
      <c r="I221" s="1216" t="s">
        <v>597</v>
      </c>
      <c r="J221" s="1217"/>
      <c r="K221" s="1560" t="s">
        <v>768</v>
      </c>
      <c r="L221" s="1214"/>
      <c r="M221" s="1215"/>
      <c r="N221" s="310"/>
      <c r="O221" s="192"/>
      <c r="P221" s="192"/>
      <c r="Q221" s="192"/>
      <c r="R221" s="288"/>
      <c r="S221" s="192"/>
      <c r="T221" s="192"/>
      <c r="U221" s="192"/>
      <c r="V221" s="192"/>
      <c r="W221" s="192"/>
      <c r="X221" s="192"/>
      <c r="Y221" s="192"/>
      <c r="Z221" s="192"/>
      <c r="AA221" s="192"/>
      <c r="AB221" s="192"/>
      <c r="AC221" s="192"/>
      <c r="AD221" s="192"/>
      <c r="AE221" s="192"/>
      <c r="AF221" s="192"/>
      <c r="AG221" s="192"/>
      <c r="AH221" s="192"/>
      <c r="AI221" s="128"/>
      <c r="AJ221" s="171"/>
      <c r="AK221" s="171"/>
      <c r="AL221" s="171"/>
      <c r="AM221" s="526"/>
      <c r="AN221" s="171"/>
      <c r="AO221" s="187"/>
    </row>
    <row r="222" spans="1:43" ht="15.75" customHeight="1" thickBot="1" x14ac:dyDescent="0.2">
      <c r="A222" s="314"/>
      <c r="B222" s="78" t="s">
        <v>587</v>
      </c>
      <c r="C222" s="235" t="s">
        <v>599</v>
      </c>
      <c r="D222" s="127"/>
      <c r="E222" s="128"/>
      <c r="F222" s="223"/>
      <c r="G222" s="218"/>
      <c r="H222" s="223"/>
      <c r="I222" s="218"/>
      <c r="J222" s="251"/>
      <c r="K222" s="218"/>
      <c r="L222" s="218"/>
      <c r="M222" s="250"/>
      <c r="N222" s="1277" t="s">
        <v>604</v>
      </c>
      <c r="O222" s="1278"/>
      <c r="P222" s="1278"/>
      <c r="Q222" s="1279"/>
      <c r="R222" s="220" t="s">
        <v>587</v>
      </c>
      <c r="S222" s="221" t="s">
        <v>1464</v>
      </c>
      <c r="T222" s="221"/>
      <c r="U222" s="221"/>
      <c r="V222" s="221"/>
      <c r="W222" s="221"/>
      <c r="X222" s="221"/>
      <c r="Y222" s="221"/>
      <c r="Z222" s="221"/>
      <c r="AA222" s="221"/>
      <c r="AB222" s="221"/>
      <c r="AC222" s="221"/>
      <c r="AD222" s="221"/>
      <c r="AE222" s="221"/>
      <c r="AF222" s="221"/>
      <c r="AG222" s="221"/>
      <c r="AH222" s="221"/>
      <c r="AI222" s="222"/>
      <c r="AJ222" s="217"/>
      <c r="AK222" s="214"/>
      <c r="AL222" s="214"/>
      <c r="AM222" s="215"/>
      <c r="AN222" s="315"/>
      <c r="AO222" s="316"/>
    </row>
    <row r="223" spans="1:43" ht="15.75" customHeight="1" x14ac:dyDescent="0.15">
      <c r="A223" s="1205" t="s">
        <v>769</v>
      </c>
      <c r="B223" s="159" t="s">
        <v>1143</v>
      </c>
      <c r="C223" s="160"/>
      <c r="D223" s="160"/>
      <c r="E223" s="161"/>
      <c r="G223" s="317"/>
      <c r="H223" s="516"/>
      <c r="I223" s="228"/>
      <c r="J223" s="228"/>
      <c r="K223" s="1226" t="s">
        <v>770</v>
      </c>
      <c r="L223" s="1227"/>
      <c r="M223" s="1228"/>
      <c r="N223" s="1442" t="s">
        <v>771</v>
      </c>
      <c r="O223" s="1443"/>
      <c r="P223" s="1443"/>
      <c r="Q223" s="1444"/>
      <c r="R223" s="78" t="s">
        <v>587</v>
      </c>
      <c r="S223" s="318" t="s">
        <v>1053</v>
      </c>
      <c r="T223" s="318"/>
      <c r="U223" s="319"/>
      <c r="V223" s="320"/>
      <c r="W223" s="321"/>
      <c r="X223" s="81" t="s">
        <v>587</v>
      </c>
      <c r="Y223" s="318" t="s">
        <v>784</v>
      </c>
      <c r="Z223" s="163"/>
      <c r="AA223" s="163"/>
      <c r="AB223" s="163"/>
      <c r="AC223" s="81" t="s">
        <v>587</v>
      </c>
      <c r="AD223" s="160" t="s">
        <v>785</v>
      </c>
      <c r="AE223" s="368"/>
      <c r="AF223" s="322"/>
      <c r="AG223" s="322"/>
      <c r="AH223" s="322"/>
      <c r="AI223" s="323"/>
      <c r="AJ223" s="168" t="s">
        <v>587</v>
      </c>
      <c r="AK223" s="183" t="s">
        <v>649</v>
      </c>
      <c r="AL223" s="176"/>
      <c r="AM223" s="176"/>
      <c r="AN223" s="185"/>
      <c r="AO223" s="187"/>
    </row>
    <row r="224" spans="1:43" ht="15.75" customHeight="1" x14ac:dyDescent="0.15">
      <c r="A224" s="1206"/>
      <c r="B224" s="1218" t="s">
        <v>1144</v>
      </c>
      <c r="C224" s="1219"/>
      <c r="D224" s="1219"/>
      <c r="E224" s="1220"/>
      <c r="F224" s="1445" t="s">
        <v>628</v>
      </c>
      <c r="G224" s="1446"/>
      <c r="H224" s="78" t="s">
        <v>587</v>
      </c>
      <c r="I224" s="1216" t="s">
        <v>590</v>
      </c>
      <c r="J224" s="1217"/>
      <c r="K224" s="1342" t="s">
        <v>772</v>
      </c>
      <c r="L224" s="1219"/>
      <c r="M224" s="1220"/>
      <c r="N224" s="1458" t="s">
        <v>1145</v>
      </c>
      <c r="O224" s="1459"/>
      <c r="P224" s="1459"/>
      <c r="Q224" s="1460"/>
      <c r="R224" s="200" t="s">
        <v>1146</v>
      </c>
      <c r="S224" s="324"/>
      <c r="T224" s="324"/>
      <c r="U224" s="325"/>
      <c r="V224" s="325"/>
      <c r="W224" s="203"/>
      <c r="X224" s="325"/>
      <c r="Y224" s="325"/>
      <c r="Z224" s="325"/>
      <c r="AA224" s="325"/>
      <c r="AB224" s="325"/>
      <c r="AC224" s="325"/>
      <c r="AD224" s="325"/>
      <c r="AE224" s="325"/>
      <c r="AF224" s="324"/>
      <c r="AG224" s="324"/>
      <c r="AH224" s="324"/>
      <c r="AI224" s="326"/>
      <c r="AJ224" s="78" t="s">
        <v>587</v>
      </c>
      <c r="AK224" s="183" t="s">
        <v>773</v>
      </c>
      <c r="AL224" s="176"/>
      <c r="AM224" s="176"/>
      <c r="AN224" s="1233" t="s">
        <v>1076</v>
      </c>
      <c r="AO224" s="1234"/>
    </row>
    <row r="225" spans="1:41" ht="15.75" customHeight="1" x14ac:dyDescent="0.15">
      <c r="A225" s="1206"/>
      <c r="B225" s="1218" t="s">
        <v>774</v>
      </c>
      <c r="C225" s="1219"/>
      <c r="D225" s="1219"/>
      <c r="E225" s="1220"/>
      <c r="F225" s="1445"/>
      <c r="G225" s="1446"/>
      <c r="H225" s="78" t="s">
        <v>587</v>
      </c>
      <c r="I225" s="1216" t="s">
        <v>593</v>
      </c>
      <c r="J225" s="1217"/>
      <c r="K225" s="1342" t="s">
        <v>775</v>
      </c>
      <c r="L225" s="1219"/>
      <c r="M225" s="1220"/>
      <c r="N225" s="1218" t="s">
        <v>776</v>
      </c>
      <c r="O225" s="1219"/>
      <c r="P225" s="1219"/>
      <c r="Q225" s="1220"/>
      <c r="R225" s="529"/>
      <c r="S225" s="81" t="s">
        <v>587</v>
      </c>
      <c r="T225" s="324" t="s">
        <v>1147</v>
      </c>
      <c r="U225" s="324"/>
      <c r="V225" s="324"/>
      <c r="W225" s="171"/>
      <c r="X225" s="81" t="s">
        <v>587</v>
      </c>
      <c r="Y225" s="324" t="s">
        <v>1148</v>
      </c>
      <c r="Z225" s="324"/>
      <c r="AA225" s="171"/>
      <c r="AB225" s="171"/>
      <c r="AC225" s="81" t="s">
        <v>587</v>
      </c>
      <c r="AD225" s="324" t="s">
        <v>1149</v>
      </c>
      <c r="AE225" s="324"/>
      <c r="AF225" s="324"/>
      <c r="AG225" s="324"/>
      <c r="AH225" s="324"/>
      <c r="AI225" s="326"/>
      <c r="AJ225" s="78" t="s">
        <v>587</v>
      </c>
      <c r="AK225" s="1453"/>
      <c r="AL225" s="1453"/>
      <c r="AM225" s="1454"/>
      <c r="AN225" s="1233"/>
      <c r="AO225" s="1234"/>
    </row>
    <row r="226" spans="1:41" ht="15.75" customHeight="1" x14ac:dyDescent="0.15">
      <c r="A226" s="1206"/>
      <c r="B226" s="1455" t="s">
        <v>777</v>
      </c>
      <c r="C226" s="1456"/>
      <c r="D226" s="1456"/>
      <c r="E226" s="1457"/>
      <c r="F226" s="1445"/>
      <c r="G226" s="1446"/>
      <c r="H226" s="78" t="s">
        <v>587</v>
      </c>
      <c r="I226" s="1216" t="s">
        <v>595</v>
      </c>
      <c r="J226" s="1217"/>
      <c r="K226" s="327"/>
      <c r="L226" s="70"/>
      <c r="M226" s="128"/>
      <c r="N226" s="206" t="s">
        <v>587</v>
      </c>
      <c r="O226" s="70" t="s">
        <v>746</v>
      </c>
      <c r="P226" s="127"/>
      <c r="Q226" s="128"/>
      <c r="R226" s="234"/>
      <c r="S226" s="192"/>
      <c r="T226" s="328" t="s">
        <v>778</v>
      </c>
      <c r="U226" s="328"/>
      <c r="V226" s="328"/>
      <c r="W226" s="328"/>
      <c r="X226" s="328"/>
      <c r="Y226" s="328" t="s">
        <v>779</v>
      </c>
      <c r="Z226" s="328"/>
      <c r="AA226" s="328"/>
      <c r="AB226" s="328"/>
      <c r="AC226" s="328"/>
      <c r="AD226" s="328" t="s">
        <v>780</v>
      </c>
      <c r="AE226" s="328"/>
      <c r="AF226" s="328"/>
      <c r="AG226" s="328"/>
      <c r="AH226" s="328"/>
      <c r="AI226" s="329"/>
      <c r="AJ226" s="78" t="s">
        <v>587</v>
      </c>
      <c r="AK226" s="1453"/>
      <c r="AL226" s="1453"/>
      <c r="AM226" s="1454"/>
      <c r="AN226" s="1283" t="s">
        <v>587</v>
      </c>
      <c r="AO226" s="1284"/>
    </row>
    <row r="227" spans="1:41" ht="15.75" customHeight="1" x14ac:dyDescent="0.15">
      <c r="A227" s="330"/>
      <c r="B227" s="1447" t="s">
        <v>1150</v>
      </c>
      <c r="C227" s="1345"/>
      <c r="D227" s="1345"/>
      <c r="E227" s="1349"/>
      <c r="F227" s="1445"/>
      <c r="G227" s="1446"/>
      <c r="H227" s="78" t="s">
        <v>587</v>
      </c>
      <c r="I227" s="1216" t="s">
        <v>597</v>
      </c>
      <c r="J227" s="1217"/>
      <c r="K227" s="1295" t="s">
        <v>781</v>
      </c>
      <c r="L227" s="1296"/>
      <c r="M227" s="1297"/>
      <c r="N227" s="1304" t="s">
        <v>782</v>
      </c>
      <c r="O227" s="1296"/>
      <c r="P227" s="1296"/>
      <c r="Q227" s="1297"/>
      <c r="R227" s="99" t="s">
        <v>587</v>
      </c>
      <c r="S227" s="100" t="s">
        <v>1151</v>
      </c>
      <c r="T227" s="331"/>
      <c r="U227" s="100"/>
      <c r="V227" s="332"/>
      <c r="W227" s="333"/>
      <c r="X227" s="334"/>
      <c r="Y227" s="334"/>
      <c r="Z227" s="332"/>
      <c r="AA227" s="331"/>
      <c r="AB227" s="335"/>
      <c r="AC227" s="81" t="s">
        <v>587</v>
      </c>
      <c r="AD227" s="336" t="s">
        <v>783</v>
      </c>
      <c r="AE227" s="335"/>
      <c r="AF227" s="335"/>
      <c r="AG227" s="335"/>
      <c r="AH227" s="335"/>
      <c r="AI227" s="337"/>
      <c r="AJ227" s="171"/>
      <c r="AK227" s="171"/>
      <c r="AL227" s="171"/>
      <c r="AM227" s="186"/>
      <c r="AN227" s="185"/>
      <c r="AO227" s="187"/>
    </row>
    <row r="228" spans="1:41" ht="15.75" customHeight="1" x14ac:dyDescent="0.15">
      <c r="A228" s="330"/>
      <c r="B228" s="529"/>
      <c r="C228" s="338"/>
      <c r="D228" s="496"/>
      <c r="E228" s="339"/>
      <c r="F228" s="340"/>
      <c r="G228" s="341"/>
      <c r="H228" s="177"/>
      <c r="I228" s="176"/>
      <c r="J228" s="176"/>
      <c r="K228" s="1342" t="s">
        <v>1152</v>
      </c>
      <c r="L228" s="1219"/>
      <c r="M228" s="1220"/>
      <c r="N228" s="1448" t="s">
        <v>771</v>
      </c>
      <c r="O228" s="1449"/>
      <c r="P228" s="1449"/>
      <c r="Q228" s="1450"/>
      <c r="R228" s="133" t="s">
        <v>587</v>
      </c>
      <c r="S228" s="342" t="s">
        <v>1053</v>
      </c>
      <c r="T228" s="342"/>
      <c r="U228" s="343"/>
      <c r="V228" s="344"/>
      <c r="W228" s="344"/>
      <c r="X228" s="81" t="s">
        <v>587</v>
      </c>
      <c r="Y228" s="130" t="s">
        <v>784</v>
      </c>
      <c r="Z228" s="344"/>
      <c r="AA228" s="345"/>
      <c r="AB228" s="345"/>
      <c r="AC228" s="346" t="s">
        <v>587</v>
      </c>
      <c r="AD228" s="230" t="s">
        <v>785</v>
      </c>
      <c r="AE228" s="230"/>
      <c r="AF228" s="230"/>
      <c r="AG228" s="230"/>
      <c r="AH228" s="230"/>
      <c r="AI228" s="347"/>
      <c r="AJ228" s="171"/>
      <c r="AK228" s="171"/>
      <c r="AL228" s="171"/>
      <c r="AM228" s="186"/>
      <c r="AN228" s="185"/>
      <c r="AO228" s="187"/>
    </row>
    <row r="229" spans="1:41" ht="15.75" customHeight="1" x14ac:dyDescent="0.15">
      <c r="A229" s="1206"/>
      <c r="B229" s="306"/>
      <c r="C229" s="496"/>
      <c r="D229" s="496"/>
      <c r="E229" s="339"/>
      <c r="F229" s="340"/>
      <c r="G229" s="341"/>
      <c r="H229" s="500"/>
      <c r="I229" s="501"/>
      <c r="J229" s="501"/>
      <c r="K229" s="1342" t="s">
        <v>786</v>
      </c>
      <c r="L229" s="1219"/>
      <c r="M229" s="1220"/>
      <c r="N229" s="1458" t="s">
        <v>1145</v>
      </c>
      <c r="O229" s="1459"/>
      <c r="P229" s="1459"/>
      <c r="Q229" s="1460"/>
      <c r="R229" s="177" t="s">
        <v>1146</v>
      </c>
      <c r="S229" s="324"/>
      <c r="T229" s="324"/>
      <c r="U229" s="325"/>
      <c r="V229" s="325"/>
      <c r="W229" s="203"/>
      <c r="X229" s="325"/>
      <c r="Y229" s="325"/>
      <c r="Z229" s="325"/>
      <c r="AA229" s="325"/>
      <c r="AB229" s="325"/>
      <c r="AC229" s="325"/>
      <c r="AD229" s="325"/>
      <c r="AE229" s="325"/>
      <c r="AF229" s="324"/>
      <c r="AG229" s="324"/>
      <c r="AH229" s="324"/>
      <c r="AI229" s="326"/>
      <c r="AJ229" s="171"/>
      <c r="AK229" s="171"/>
      <c r="AL229" s="171"/>
      <c r="AM229" s="186"/>
      <c r="AN229" s="185"/>
      <c r="AO229" s="187"/>
    </row>
    <row r="230" spans="1:41" ht="15.75" customHeight="1" x14ac:dyDescent="0.15">
      <c r="A230" s="1206"/>
      <c r="B230" s="78" t="s">
        <v>587</v>
      </c>
      <c r="C230" s="235" t="s">
        <v>599</v>
      </c>
      <c r="D230" s="496"/>
      <c r="E230" s="530"/>
      <c r="F230" s="340"/>
      <c r="G230" s="341"/>
      <c r="H230" s="500"/>
      <c r="I230" s="501"/>
      <c r="J230" s="501"/>
      <c r="K230" s="327"/>
      <c r="L230" s="70"/>
      <c r="M230" s="504"/>
      <c r="N230" s="1218" t="s">
        <v>776</v>
      </c>
      <c r="O230" s="1219"/>
      <c r="P230" s="1219"/>
      <c r="Q230" s="1220"/>
      <c r="R230" s="529"/>
      <c r="S230" s="81" t="s">
        <v>587</v>
      </c>
      <c r="T230" s="324" t="s">
        <v>1147</v>
      </c>
      <c r="U230" s="324"/>
      <c r="V230" s="324"/>
      <c r="W230" s="171"/>
      <c r="X230" s="81" t="s">
        <v>587</v>
      </c>
      <c r="Y230" s="324" t="s">
        <v>1148</v>
      </c>
      <c r="Z230" s="324"/>
      <c r="AA230" s="171"/>
      <c r="AB230" s="171"/>
      <c r="AC230" s="324"/>
      <c r="AD230" s="324"/>
      <c r="AE230" s="324"/>
      <c r="AF230" s="324"/>
      <c r="AG230" s="324"/>
      <c r="AH230" s="324"/>
      <c r="AI230" s="326"/>
      <c r="AJ230" s="171"/>
      <c r="AK230" s="171"/>
      <c r="AL230" s="171"/>
      <c r="AM230" s="186"/>
      <c r="AN230" s="185"/>
      <c r="AO230" s="187"/>
    </row>
    <row r="231" spans="1:41" ht="15.75" customHeight="1" x14ac:dyDescent="0.15">
      <c r="A231" s="1206"/>
      <c r="B231" s="310"/>
      <c r="C231" s="192"/>
      <c r="D231" s="192"/>
      <c r="E231" s="313"/>
      <c r="F231" s="299"/>
      <c r="G231" s="300"/>
      <c r="H231" s="234"/>
      <c r="I231" s="212"/>
      <c r="J231" s="212"/>
      <c r="K231" s="520"/>
      <c r="L231" s="507"/>
      <c r="M231" s="508"/>
      <c r="N231" s="206" t="s">
        <v>587</v>
      </c>
      <c r="O231" s="70" t="s">
        <v>746</v>
      </c>
      <c r="P231" s="127"/>
      <c r="Q231" s="128"/>
      <c r="R231" s="234"/>
      <c r="S231" s="192"/>
      <c r="T231" s="328" t="s">
        <v>778</v>
      </c>
      <c r="U231" s="328"/>
      <c r="V231" s="328"/>
      <c r="W231" s="328"/>
      <c r="X231" s="328"/>
      <c r="Y231" s="328" t="s">
        <v>779</v>
      </c>
      <c r="Z231" s="328"/>
      <c r="AA231" s="328"/>
      <c r="AB231" s="328"/>
      <c r="AC231" s="328"/>
      <c r="AD231" s="328"/>
      <c r="AE231" s="328"/>
      <c r="AF231" s="328"/>
      <c r="AG231" s="328"/>
      <c r="AH231" s="328"/>
      <c r="AI231" s="329"/>
      <c r="AJ231" s="192"/>
      <c r="AK231" s="192"/>
      <c r="AL231" s="192"/>
      <c r="AM231" s="313"/>
      <c r="AN231" s="310"/>
      <c r="AO231" s="348"/>
    </row>
    <row r="232" spans="1:41" ht="15.75" customHeight="1" x14ac:dyDescent="0.15">
      <c r="A232" s="1206"/>
      <c r="B232" s="145" t="s">
        <v>1153</v>
      </c>
      <c r="C232" s="176"/>
      <c r="D232" s="176"/>
      <c r="E232" s="178"/>
      <c r="G232" s="291"/>
      <c r="H232" s="177"/>
      <c r="I232" s="176"/>
      <c r="J232" s="176"/>
      <c r="K232" s="1295" t="s">
        <v>565</v>
      </c>
      <c r="L232" s="1451"/>
      <c r="M232" s="1452"/>
      <c r="N232" s="1304" t="s">
        <v>787</v>
      </c>
      <c r="O232" s="1296"/>
      <c r="P232" s="1296"/>
      <c r="Q232" s="1297"/>
      <c r="R232" s="78" t="s">
        <v>587</v>
      </c>
      <c r="S232" s="495" t="s">
        <v>788</v>
      </c>
      <c r="T232" s="495"/>
      <c r="U232" s="495"/>
      <c r="V232" s="495"/>
      <c r="W232" s="495"/>
      <c r="X232" s="349"/>
      <c r="Y232" s="495"/>
      <c r="Z232" s="495"/>
      <c r="AA232" s="495"/>
      <c r="AB232" s="497"/>
      <c r="AC232" s="239"/>
      <c r="AD232" s="350"/>
      <c r="AE232" s="350"/>
      <c r="AF232" s="350"/>
      <c r="AG232" s="350"/>
      <c r="AH232" s="350"/>
      <c r="AI232" s="246"/>
      <c r="AJ232" s="99" t="s">
        <v>587</v>
      </c>
      <c r="AK232" s="183" t="s">
        <v>649</v>
      </c>
      <c r="AL232" s="176"/>
      <c r="AM232" s="176"/>
      <c r="AN232" s="185"/>
      <c r="AO232" s="187"/>
    </row>
    <row r="233" spans="1:41" ht="15.75" customHeight="1" x14ac:dyDescent="0.15">
      <c r="A233" s="351"/>
      <c r="B233" s="1218" t="s">
        <v>565</v>
      </c>
      <c r="C233" s="1345"/>
      <c r="D233" s="1345"/>
      <c r="E233" s="1349"/>
      <c r="F233" s="1445" t="s">
        <v>628</v>
      </c>
      <c r="G233" s="1446"/>
      <c r="H233" s="78" t="s">
        <v>587</v>
      </c>
      <c r="I233" s="176" t="s">
        <v>590</v>
      </c>
      <c r="J233" s="499"/>
      <c r="K233" s="1360"/>
      <c r="L233" s="1461"/>
      <c r="M233" s="1462"/>
      <c r="N233" s="503"/>
      <c r="O233" s="403"/>
      <c r="P233" s="403"/>
      <c r="Q233" s="504"/>
      <c r="R233" s="206" t="s">
        <v>587</v>
      </c>
      <c r="S233" s="496" t="s">
        <v>301</v>
      </c>
      <c r="T233" s="496"/>
      <c r="U233" s="496"/>
      <c r="V233" s="496"/>
      <c r="W233" s="244" t="s">
        <v>623</v>
      </c>
      <c r="X233" s="1346"/>
      <c r="Y233" s="1463"/>
      <c r="Z233" s="1463"/>
      <c r="AA233" s="1463"/>
      <c r="AB233" s="1463"/>
      <c r="AC233" s="1463"/>
      <c r="AD233" s="1463"/>
      <c r="AE233" s="1463"/>
      <c r="AF233" s="1463"/>
      <c r="AG233" s="1463"/>
      <c r="AH233" s="1463"/>
      <c r="AI233" s="95" t="s">
        <v>624</v>
      </c>
      <c r="AJ233" s="78" t="s">
        <v>587</v>
      </c>
      <c r="AK233" s="183" t="s">
        <v>701</v>
      </c>
      <c r="AL233" s="176"/>
      <c r="AM233" s="176"/>
      <c r="AN233" s="1233" t="s">
        <v>1076</v>
      </c>
      <c r="AO233" s="1234"/>
    </row>
    <row r="234" spans="1:41" ht="15.75" customHeight="1" x14ac:dyDescent="0.15">
      <c r="A234" s="351"/>
      <c r="B234" s="171"/>
      <c r="C234" s="171"/>
      <c r="D234" s="171"/>
      <c r="E234" s="171"/>
      <c r="F234" s="1445"/>
      <c r="G234" s="1446"/>
      <c r="H234" s="78" t="s">
        <v>587</v>
      </c>
      <c r="I234" s="176" t="s">
        <v>593</v>
      </c>
      <c r="J234" s="499"/>
      <c r="K234" s="1295" t="s">
        <v>789</v>
      </c>
      <c r="L234" s="1464"/>
      <c r="M234" s="1465"/>
      <c r="N234" s="1304" t="s">
        <v>790</v>
      </c>
      <c r="O234" s="1296"/>
      <c r="P234" s="1296"/>
      <c r="Q234" s="1297"/>
      <c r="R234" s="245" t="s">
        <v>1154</v>
      </c>
      <c r="S234" s="495"/>
      <c r="T234" s="495"/>
      <c r="U234" s="495"/>
      <c r="V234" s="195"/>
      <c r="W234" s="100"/>
      <c r="X234" s="100"/>
      <c r="Y234" s="497" t="s">
        <v>623</v>
      </c>
      <c r="Z234" s="196" t="s">
        <v>587</v>
      </c>
      <c r="AA234" s="100" t="s">
        <v>667</v>
      </c>
      <c r="AB234" s="209"/>
      <c r="AC234" s="196" t="s">
        <v>587</v>
      </c>
      <c r="AD234" s="100" t="s">
        <v>668</v>
      </c>
      <c r="AE234" s="497" t="s">
        <v>624</v>
      </c>
      <c r="AF234" s="349"/>
      <c r="AG234" s="100"/>
      <c r="AH234" s="497"/>
      <c r="AI234" s="240"/>
      <c r="AJ234" s="78" t="s">
        <v>587</v>
      </c>
      <c r="AK234" s="183" t="s">
        <v>594</v>
      </c>
      <c r="AL234" s="176"/>
      <c r="AM234" s="176"/>
      <c r="AN234" s="1233"/>
      <c r="AO234" s="1234"/>
    </row>
    <row r="235" spans="1:41" ht="15.75" customHeight="1" x14ac:dyDescent="0.15">
      <c r="A235" s="351"/>
      <c r="B235" s="177"/>
      <c r="C235" s="176"/>
      <c r="D235" s="176"/>
      <c r="E235" s="178"/>
      <c r="F235" s="1445"/>
      <c r="G235" s="1446"/>
      <c r="H235" s="78" t="s">
        <v>587</v>
      </c>
      <c r="I235" s="176" t="s">
        <v>595</v>
      </c>
      <c r="J235" s="499"/>
      <c r="K235" s="1342" t="s">
        <v>791</v>
      </c>
      <c r="L235" s="1345"/>
      <c r="M235" s="1349"/>
      <c r="N235" s="129" t="s">
        <v>587</v>
      </c>
      <c r="O235" s="70" t="s">
        <v>746</v>
      </c>
      <c r="P235" s="176"/>
      <c r="Q235" s="178"/>
      <c r="R235" s="352" t="s">
        <v>1155</v>
      </c>
      <c r="S235" s="298"/>
      <c r="T235" s="298"/>
      <c r="U235" s="298"/>
      <c r="V235" s="353"/>
      <c r="W235" s="130"/>
      <c r="X235" s="130"/>
      <c r="Y235" s="501" t="s">
        <v>623</v>
      </c>
      <c r="Z235" s="81" t="s">
        <v>587</v>
      </c>
      <c r="AA235" s="176" t="s">
        <v>667</v>
      </c>
      <c r="AB235" s="171"/>
      <c r="AC235" s="81" t="s">
        <v>587</v>
      </c>
      <c r="AD235" s="176" t="s">
        <v>668</v>
      </c>
      <c r="AE235" s="501" t="s">
        <v>624</v>
      </c>
      <c r="AF235" s="97"/>
      <c r="AG235" s="176"/>
      <c r="AH235" s="501"/>
      <c r="AI235" s="354"/>
      <c r="AJ235" s="78" t="s">
        <v>587</v>
      </c>
      <c r="AK235" s="1453"/>
      <c r="AL235" s="1453"/>
      <c r="AM235" s="1454"/>
      <c r="AN235" s="1283" t="s">
        <v>587</v>
      </c>
      <c r="AO235" s="1284"/>
    </row>
    <row r="236" spans="1:41" ht="15.75" customHeight="1" x14ac:dyDescent="0.15">
      <c r="A236" s="355"/>
      <c r="B236" s="78" t="s">
        <v>587</v>
      </c>
      <c r="C236" s="235" t="s">
        <v>599</v>
      </c>
      <c r="D236" s="176"/>
      <c r="E236" s="178"/>
      <c r="F236" s="1445"/>
      <c r="G236" s="1446"/>
      <c r="H236" s="78" t="s">
        <v>587</v>
      </c>
      <c r="I236" s="1216" t="s">
        <v>597</v>
      </c>
      <c r="J236" s="1217"/>
      <c r="K236" s="172"/>
      <c r="L236" s="176"/>
      <c r="M236" s="178"/>
      <c r="N236" s="1218" t="s">
        <v>792</v>
      </c>
      <c r="O236" s="1459"/>
      <c r="P236" s="1459"/>
      <c r="Q236" s="1460"/>
      <c r="R236" s="177" t="s">
        <v>1154</v>
      </c>
      <c r="S236" s="496"/>
      <c r="T236" s="496"/>
      <c r="U236" s="496"/>
      <c r="V236" s="397"/>
      <c r="W236" s="176"/>
      <c r="X236" s="176"/>
      <c r="Y236" s="123" t="s">
        <v>623</v>
      </c>
      <c r="Z236" s="201" t="s">
        <v>587</v>
      </c>
      <c r="AA236" s="75" t="s">
        <v>667</v>
      </c>
      <c r="AB236" s="203"/>
      <c r="AC236" s="201" t="s">
        <v>587</v>
      </c>
      <c r="AD236" s="75" t="s">
        <v>668</v>
      </c>
      <c r="AE236" s="123" t="s">
        <v>624</v>
      </c>
      <c r="AF236" s="356"/>
      <c r="AG236" s="75"/>
      <c r="AH236" s="123"/>
      <c r="AI236" s="186"/>
      <c r="AJ236" s="78" t="s">
        <v>587</v>
      </c>
      <c r="AK236" s="1453"/>
      <c r="AL236" s="1453"/>
      <c r="AM236" s="1454"/>
      <c r="AN236" s="185"/>
      <c r="AO236" s="187"/>
    </row>
    <row r="237" spans="1:41" ht="15.75" customHeight="1" x14ac:dyDescent="0.15">
      <c r="A237" s="355"/>
      <c r="B237" s="177"/>
      <c r="C237" s="176"/>
      <c r="D237" s="176"/>
      <c r="E237" s="178"/>
      <c r="F237" s="340"/>
      <c r="G237" s="341"/>
      <c r="H237" s="171"/>
      <c r="I237" s="171"/>
      <c r="J237" s="171"/>
      <c r="K237" s="357"/>
      <c r="L237" s="171"/>
      <c r="M237" s="171"/>
      <c r="N237" s="129" t="s">
        <v>587</v>
      </c>
      <c r="O237" s="70" t="s">
        <v>746</v>
      </c>
      <c r="P237" s="130"/>
      <c r="Q237" s="358"/>
      <c r="R237" s="352" t="s">
        <v>1155</v>
      </c>
      <c r="S237" s="298"/>
      <c r="T237" s="298"/>
      <c r="U237" s="298"/>
      <c r="V237" s="353"/>
      <c r="W237" s="130"/>
      <c r="X237" s="130"/>
      <c r="Y237" s="141" t="s">
        <v>623</v>
      </c>
      <c r="Z237" s="81" t="s">
        <v>587</v>
      </c>
      <c r="AA237" s="130" t="s">
        <v>667</v>
      </c>
      <c r="AB237" s="344"/>
      <c r="AC237" s="81" t="s">
        <v>587</v>
      </c>
      <c r="AD237" s="130" t="s">
        <v>668</v>
      </c>
      <c r="AE237" s="141" t="s">
        <v>624</v>
      </c>
      <c r="AF237" s="359"/>
      <c r="AG237" s="130"/>
      <c r="AH237" s="141"/>
      <c r="AI237" s="186"/>
      <c r="AJ237" s="500"/>
      <c r="AK237" s="176"/>
      <c r="AL237" s="176"/>
      <c r="AM237" s="178"/>
      <c r="AN237" s="185"/>
      <c r="AO237" s="187"/>
    </row>
    <row r="238" spans="1:41" ht="15.75" customHeight="1" x14ac:dyDescent="0.15">
      <c r="A238" s="355"/>
      <c r="B238" s="360"/>
      <c r="D238" s="176"/>
      <c r="E238" s="178"/>
      <c r="F238" s="340"/>
      <c r="G238" s="341"/>
      <c r="H238" s="177"/>
      <c r="I238" s="176"/>
      <c r="J238" s="176"/>
      <c r="K238" s="172"/>
      <c r="L238" s="176"/>
      <c r="M238" s="178"/>
      <c r="N238" s="1218" t="s">
        <v>793</v>
      </c>
      <c r="O238" s="1459"/>
      <c r="P238" s="1459"/>
      <c r="Q238" s="1460"/>
      <c r="R238" s="177" t="s">
        <v>1154</v>
      </c>
      <c r="S238" s="496"/>
      <c r="T238" s="496"/>
      <c r="U238" s="496"/>
      <c r="V238" s="397"/>
      <c r="W238" s="176"/>
      <c r="X238" s="176"/>
      <c r="Y238" s="501" t="s">
        <v>623</v>
      </c>
      <c r="Z238" s="201" t="s">
        <v>587</v>
      </c>
      <c r="AA238" s="176" t="s">
        <v>667</v>
      </c>
      <c r="AB238" s="171"/>
      <c r="AC238" s="201" t="s">
        <v>587</v>
      </c>
      <c r="AD238" s="176" t="s">
        <v>668</v>
      </c>
      <c r="AE238" s="501" t="s">
        <v>624</v>
      </c>
      <c r="AF238" s="97"/>
      <c r="AG238" s="176"/>
      <c r="AH238" s="501"/>
      <c r="AI238" s="361"/>
      <c r="AJ238" s="500"/>
      <c r="AK238" s="176"/>
      <c r="AL238" s="176"/>
      <c r="AM238" s="178"/>
      <c r="AN238" s="185"/>
      <c r="AO238" s="187"/>
    </row>
    <row r="239" spans="1:41" ht="15.75" customHeight="1" thickBot="1" x14ac:dyDescent="0.2">
      <c r="A239" s="362"/>
      <c r="B239" s="213"/>
      <c r="C239" s="214"/>
      <c r="D239" s="214"/>
      <c r="E239" s="215"/>
      <c r="F239" s="363"/>
      <c r="G239" s="364"/>
      <c r="H239" s="213"/>
      <c r="I239" s="214"/>
      <c r="J239" s="214"/>
      <c r="K239" s="365"/>
      <c r="L239" s="214"/>
      <c r="M239" s="215"/>
      <c r="N239" s="206" t="s">
        <v>587</v>
      </c>
      <c r="O239" s="70" t="s">
        <v>746</v>
      </c>
      <c r="P239" s="214"/>
      <c r="Q239" s="215"/>
      <c r="R239" s="213" t="s">
        <v>1155</v>
      </c>
      <c r="S239" s="433"/>
      <c r="T239" s="433"/>
      <c r="U239" s="433"/>
      <c r="V239" s="366"/>
      <c r="W239" s="214"/>
      <c r="X239" s="214"/>
      <c r="Y239" s="227" t="s">
        <v>623</v>
      </c>
      <c r="Z239" s="197" t="s">
        <v>587</v>
      </c>
      <c r="AA239" s="214" t="s">
        <v>667</v>
      </c>
      <c r="AB239" s="218"/>
      <c r="AC239" s="197" t="s">
        <v>587</v>
      </c>
      <c r="AD239" s="214" t="s">
        <v>668</v>
      </c>
      <c r="AE239" s="227" t="s">
        <v>624</v>
      </c>
      <c r="AF239" s="359"/>
      <c r="AG239" s="214"/>
      <c r="AH239" s="227"/>
      <c r="AI239" s="186"/>
      <c r="AJ239" s="217"/>
      <c r="AK239" s="214"/>
      <c r="AL239" s="214"/>
      <c r="AM239" s="215"/>
      <c r="AN239" s="223"/>
      <c r="AO239" s="224"/>
    </row>
    <row r="240" spans="1:41" ht="15.75" customHeight="1" x14ac:dyDescent="0.15">
      <c r="A240" s="1205" t="s">
        <v>794</v>
      </c>
      <c r="B240" s="159" t="s">
        <v>1156</v>
      </c>
      <c r="C240" s="160"/>
      <c r="D240" s="160"/>
      <c r="E240" s="161"/>
      <c r="G240" s="367"/>
      <c r="H240" s="162"/>
      <c r="I240" s="160"/>
      <c r="J240" s="160"/>
      <c r="K240" s="1226" t="s">
        <v>795</v>
      </c>
      <c r="L240" s="1466"/>
      <c r="M240" s="1466"/>
      <c r="N240" s="1466"/>
      <c r="O240" s="1466"/>
      <c r="P240" s="1466"/>
      <c r="Q240" s="1467"/>
      <c r="R240" s="162" t="s">
        <v>566</v>
      </c>
      <c r="S240" s="160"/>
      <c r="T240" s="160"/>
      <c r="U240" s="368"/>
      <c r="V240" s="368"/>
      <c r="W240" s="228"/>
      <c r="X240" s="368"/>
      <c r="Y240" s="228"/>
      <c r="Z240" s="163"/>
      <c r="AA240" s="163"/>
      <c r="AB240" s="163"/>
      <c r="AC240" s="163"/>
      <c r="AD240" s="163"/>
      <c r="AE240" s="163"/>
      <c r="AF240" s="163"/>
      <c r="AG240" s="163"/>
      <c r="AH240" s="163"/>
      <c r="AI240" s="369"/>
      <c r="AJ240" s="78" t="s">
        <v>587</v>
      </c>
      <c r="AK240" s="160" t="s">
        <v>701</v>
      </c>
      <c r="AL240" s="160"/>
      <c r="AM240" s="161"/>
      <c r="AN240" s="169"/>
      <c r="AO240" s="170"/>
    </row>
    <row r="241" spans="1:43" ht="15.75" customHeight="1" x14ac:dyDescent="0.15">
      <c r="A241" s="1206"/>
      <c r="B241" s="1218" t="s">
        <v>566</v>
      </c>
      <c r="C241" s="1219"/>
      <c r="D241" s="1219"/>
      <c r="E241" s="1220"/>
      <c r="F241" s="1445" t="s">
        <v>628</v>
      </c>
      <c r="G241" s="1446"/>
      <c r="H241" s="78" t="s">
        <v>587</v>
      </c>
      <c r="I241" s="1216" t="s">
        <v>590</v>
      </c>
      <c r="J241" s="1217"/>
      <c r="K241" s="1342" t="s">
        <v>796</v>
      </c>
      <c r="L241" s="1345"/>
      <c r="M241" s="1345"/>
      <c r="N241" s="1345"/>
      <c r="O241" s="1345"/>
      <c r="P241" s="1345"/>
      <c r="Q241" s="1349"/>
      <c r="R241" s="500"/>
      <c r="S241" s="501" t="s">
        <v>623</v>
      </c>
      <c r="T241" s="1472"/>
      <c r="U241" s="1472"/>
      <c r="V241" s="1472"/>
      <c r="W241" s="496" t="s">
        <v>797</v>
      </c>
      <c r="X241" s="501"/>
      <c r="Y241" s="501" t="s">
        <v>624</v>
      </c>
      <c r="Z241" s="171"/>
      <c r="AA241" s="171"/>
      <c r="AB241" s="501"/>
      <c r="AC241" s="1473"/>
      <c r="AD241" s="1473"/>
      <c r="AE241" s="1473"/>
      <c r="AF241" s="496"/>
      <c r="AG241" s="501"/>
      <c r="AH241" s="501"/>
      <c r="AI241" s="186"/>
      <c r="AJ241" s="78" t="s">
        <v>587</v>
      </c>
      <c r="AK241" s="176" t="s">
        <v>754</v>
      </c>
      <c r="AL241" s="176"/>
      <c r="AM241" s="178"/>
      <c r="AN241" s="1233" t="s">
        <v>1076</v>
      </c>
      <c r="AO241" s="1234"/>
    </row>
    <row r="242" spans="1:43" ht="15.75" customHeight="1" x14ac:dyDescent="0.15">
      <c r="A242" s="1206"/>
      <c r="B242" s="206" t="s">
        <v>587</v>
      </c>
      <c r="C242" s="283" t="s">
        <v>599</v>
      </c>
      <c r="D242" s="212"/>
      <c r="E242" s="95"/>
      <c r="F242" s="1445"/>
      <c r="G242" s="1446"/>
      <c r="H242" s="78" t="s">
        <v>587</v>
      </c>
      <c r="I242" s="1216" t="s">
        <v>593</v>
      </c>
      <c r="J242" s="1217"/>
      <c r="K242" s="520"/>
      <c r="L242" s="521"/>
      <c r="M242" s="521"/>
      <c r="N242" s="521"/>
      <c r="O242" s="521"/>
      <c r="P242" s="521"/>
      <c r="Q242" s="522"/>
      <c r="R242" s="234"/>
      <c r="S242" s="370"/>
      <c r="T242" s="371"/>
      <c r="U242" s="371"/>
      <c r="V242" s="371"/>
      <c r="W242" s="243"/>
      <c r="X242" s="212"/>
      <c r="Y242" s="212"/>
      <c r="Z242" s="192"/>
      <c r="AA242" s="192"/>
      <c r="AB242" s="212"/>
      <c r="AC242" s="372"/>
      <c r="AD242" s="372"/>
      <c r="AE242" s="372"/>
      <c r="AF242" s="243"/>
      <c r="AG242" s="212"/>
      <c r="AH242" s="212"/>
      <c r="AI242" s="313"/>
      <c r="AJ242" s="78" t="s">
        <v>587</v>
      </c>
      <c r="AK242" s="183" t="s">
        <v>594</v>
      </c>
      <c r="AL242" s="176"/>
      <c r="AM242" s="176"/>
      <c r="AN242" s="1233"/>
      <c r="AO242" s="1234"/>
    </row>
    <row r="243" spans="1:43" ht="15.75" customHeight="1" x14ac:dyDescent="0.15">
      <c r="A243" s="1206"/>
      <c r="B243" s="145" t="s">
        <v>1157</v>
      </c>
      <c r="C243" s="176"/>
      <c r="D243" s="176"/>
      <c r="E243" s="178"/>
      <c r="F243" s="1445"/>
      <c r="G243" s="1446"/>
      <c r="H243" s="78" t="s">
        <v>587</v>
      </c>
      <c r="I243" s="1216" t="s">
        <v>595</v>
      </c>
      <c r="J243" s="1217"/>
      <c r="K243" s="1342" t="s">
        <v>798</v>
      </c>
      <c r="L243" s="1345"/>
      <c r="M243" s="1345"/>
      <c r="N243" s="1345"/>
      <c r="O243" s="1345"/>
      <c r="P243" s="1345"/>
      <c r="Q243" s="1349"/>
      <c r="R243" s="1474" t="s">
        <v>1158</v>
      </c>
      <c r="S243" s="1475"/>
      <c r="T243" s="1469"/>
      <c r="U243" s="1469"/>
      <c r="V243" s="496" t="s">
        <v>1159</v>
      </c>
      <c r="W243" s="1470" t="s">
        <v>799</v>
      </c>
      <c r="X243" s="1471"/>
      <c r="Y243" s="373" t="s">
        <v>624</v>
      </c>
      <c r="Z243" s="374"/>
      <c r="AA243" s="171"/>
      <c r="AB243" s="171"/>
      <c r="AC243" s="171"/>
      <c r="AD243" s="171"/>
      <c r="AE243" s="171"/>
      <c r="AF243" s="171"/>
      <c r="AG243" s="171"/>
      <c r="AH243" s="171"/>
      <c r="AI243" s="186"/>
      <c r="AJ243" s="78" t="s">
        <v>587</v>
      </c>
      <c r="AK243" s="1453"/>
      <c r="AL243" s="1453"/>
      <c r="AM243" s="1454"/>
      <c r="AN243" s="1283" t="s">
        <v>587</v>
      </c>
      <c r="AO243" s="1284"/>
    </row>
    <row r="244" spans="1:43" ht="15.75" customHeight="1" x14ac:dyDescent="0.15">
      <c r="A244" s="1206"/>
      <c r="B244" s="1218" t="s">
        <v>800</v>
      </c>
      <c r="C244" s="1345"/>
      <c r="D244" s="1345"/>
      <c r="E244" s="1349"/>
      <c r="F244" s="1445"/>
      <c r="G244" s="1446"/>
      <c r="H244" s="78" t="s">
        <v>587</v>
      </c>
      <c r="I244" s="1216" t="s">
        <v>597</v>
      </c>
      <c r="J244" s="1217"/>
      <c r="K244" s="1342" t="s">
        <v>801</v>
      </c>
      <c r="L244" s="1345"/>
      <c r="M244" s="1345"/>
      <c r="N244" s="1345"/>
      <c r="O244" s="1345"/>
      <c r="P244" s="1345"/>
      <c r="Q244" s="1349"/>
      <c r="R244" s="1468" t="s">
        <v>802</v>
      </c>
      <c r="S244" s="1468"/>
      <c r="T244" s="1469"/>
      <c r="U244" s="1469"/>
      <c r="V244" s="496" t="s">
        <v>1159</v>
      </c>
      <c r="W244" s="1470" t="s">
        <v>799</v>
      </c>
      <c r="X244" s="1471"/>
      <c r="Y244" s="496" t="s">
        <v>624</v>
      </c>
      <c r="Z244" s="374"/>
      <c r="AA244" s="171"/>
      <c r="AB244" s="171"/>
      <c r="AC244" s="171"/>
      <c r="AD244" s="171"/>
      <c r="AE244" s="171"/>
      <c r="AF244" s="171"/>
      <c r="AG244" s="171"/>
      <c r="AH244" s="171"/>
      <c r="AI244" s="186"/>
      <c r="AJ244" s="78" t="s">
        <v>587</v>
      </c>
      <c r="AK244" s="1453"/>
      <c r="AL244" s="1453"/>
      <c r="AM244" s="1454"/>
      <c r="AN244" s="171"/>
      <c r="AO244" s="187"/>
    </row>
    <row r="245" spans="1:43" ht="15.75" customHeight="1" x14ac:dyDescent="0.15">
      <c r="A245" s="355"/>
      <c r="B245" s="1218" t="s">
        <v>803</v>
      </c>
      <c r="C245" s="1345"/>
      <c r="D245" s="1345"/>
      <c r="E245" s="1349"/>
      <c r="F245" s="360"/>
      <c r="G245" s="297"/>
      <c r="H245" s="375"/>
      <c r="I245" s="494"/>
      <c r="J245" s="499"/>
      <c r="K245" s="171"/>
      <c r="L245" s="171"/>
      <c r="M245" s="171"/>
      <c r="N245" s="171"/>
      <c r="O245" s="171"/>
      <c r="P245" s="171"/>
      <c r="Q245" s="186"/>
      <c r="R245" s="1476" t="s">
        <v>804</v>
      </c>
      <c r="S245" s="1468"/>
      <c r="T245" s="1469"/>
      <c r="U245" s="1469"/>
      <c r="V245" s="496" t="s">
        <v>1159</v>
      </c>
      <c r="W245" s="1470" t="s">
        <v>799</v>
      </c>
      <c r="X245" s="1471"/>
      <c r="Y245" s="373" t="s">
        <v>624</v>
      </c>
      <c r="Z245" s="501"/>
      <c r="AA245" s="501"/>
      <c r="AB245" s="376"/>
      <c r="AC245" s="376"/>
      <c r="AD245" s="376"/>
      <c r="AE245" s="496"/>
      <c r="AF245" s="501"/>
      <c r="AG245" s="171"/>
      <c r="AH245" s="171"/>
      <c r="AI245" s="502"/>
      <c r="AJ245" s="145"/>
      <c r="AK245" s="377"/>
      <c r="AL245" s="377"/>
      <c r="AM245" s="378"/>
      <c r="AN245" s="171"/>
      <c r="AO245" s="187"/>
    </row>
    <row r="246" spans="1:43" ht="15.75" customHeight="1" x14ac:dyDescent="0.15">
      <c r="A246" s="1206"/>
      <c r="B246" s="503"/>
      <c r="C246" s="513"/>
      <c r="D246" s="513"/>
      <c r="E246" s="514"/>
      <c r="F246" s="379"/>
      <c r="G246" s="380"/>
      <c r="H246" s="375"/>
      <c r="I246" s="494"/>
      <c r="J246" s="499"/>
      <c r="K246" s="171"/>
      <c r="L246" s="171"/>
      <c r="M246" s="171"/>
      <c r="N246" s="171"/>
      <c r="O246" s="171"/>
      <c r="P246" s="171"/>
      <c r="Q246" s="186"/>
      <c r="R246" s="1468" t="s">
        <v>805</v>
      </c>
      <c r="S246" s="1468"/>
      <c r="T246" s="1469"/>
      <c r="U246" s="1469"/>
      <c r="V246" s="496" t="s">
        <v>1159</v>
      </c>
      <c r="W246" s="1470" t="s">
        <v>799</v>
      </c>
      <c r="X246" s="1471"/>
      <c r="Y246" s="496" t="s">
        <v>624</v>
      </c>
      <c r="Z246" s="501"/>
      <c r="AA246" s="501"/>
      <c r="AB246" s="376"/>
      <c r="AC246" s="376"/>
      <c r="AD246" s="376"/>
      <c r="AE246" s="496"/>
      <c r="AF246" s="501"/>
      <c r="AG246" s="171"/>
      <c r="AH246" s="171"/>
      <c r="AI246" s="502"/>
      <c r="AJ246" s="377"/>
      <c r="AK246" s="377"/>
      <c r="AL246" s="377"/>
      <c r="AM246" s="378"/>
      <c r="AN246" s="171"/>
      <c r="AO246" s="187"/>
    </row>
    <row r="247" spans="1:43" ht="15.75" customHeight="1" x14ac:dyDescent="0.15">
      <c r="A247" s="1206"/>
      <c r="B247" s="503"/>
      <c r="C247" s="513"/>
      <c r="D247" s="513"/>
      <c r="E247" s="514"/>
      <c r="F247" s="379"/>
      <c r="G247" s="380"/>
      <c r="H247" s="375"/>
      <c r="I247" s="494"/>
      <c r="J247" s="499"/>
      <c r="K247" s="171"/>
      <c r="L247" s="171"/>
      <c r="M247" s="171"/>
      <c r="N247" s="171"/>
      <c r="O247" s="171"/>
      <c r="P247" s="171"/>
      <c r="Q247" s="186"/>
      <c r="R247" s="1476" t="s">
        <v>806</v>
      </c>
      <c r="S247" s="1468"/>
      <c r="T247" s="1469"/>
      <c r="U247" s="1469"/>
      <c r="V247" s="496" t="s">
        <v>1159</v>
      </c>
      <c r="W247" s="1470"/>
      <c r="X247" s="1471"/>
      <c r="Y247" s="496" t="s">
        <v>624</v>
      </c>
      <c r="Z247" s="501"/>
      <c r="AA247" s="501"/>
      <c r="AB247" s="376"/>
      <c r="AC247" s="376"/>
      <c r="AD247" s="376"/>
      <c r="AE247" s="496"/>
      <c r="AF247" s="501"/>
      <c r="AG247" s="171"/>
      <c r="AH247" s="171"/>
      <c r="AI247" s="502"/>
      <c r="AJ247" s="377"/>
      <c r="AK247" s="377"/>
      <c r="AL247" s="377"/>
      <c r="AM247" s="378"/>
      <c r="AN247" s="171"/>
      <c r="AO247" s="187"/>
    </row>
    <row r="248" spans="1:43" ht="15.75" customHeight="1" thickBot="1" x14ac:dyDescent="0.2">
      <c r="A248" s="1206"/>
      <c r="B248" s="78" t="s">
        <v>587</v>
      </c>
      <c r="C248" s="235" t="s">
        <v>599</v>
      </c>
      <c r="D248" s="501"/>
      <c r="E248" s="502"/>
      <c r="F248" s="379"/>
      <c r="G248" s="380"/>
      <c r="H248" s="145"/>
      <c r="I248" s="377"/>
      <c r="J248" s="381"/>
      <c r="K248" s="171"/>
      <c r="L248" s="171"/>
      <c r="M248" s="171"/>
      <c r="N248" s="171"/>
      <c r="O248" s="171"/>
      <c r="P248" s="171"/>
      <c r="Q248" s="186"/>
      <c r="R248" s="518"/>
      <c r="S248" s="382"/>
      <c r="T248" s="383"/>
      <c r="U248" s="383"/>
      <c r="V248" s="384"/>
      <c r="W248" s="385"/>
      <c r="X248" s="385"/>
      <c r="Y248" s="496"/>
      <c r="Z248" s="501"/>
      <c r="AA248" s="501"/>
      <c r="AB248" s="376"/>
      <c r="AC248" s="376"/>
      <c r="AD248" s="376"/>
      <c r="AE248" s="496"/>
      <c r="AF248" s="501"/>
      <c r="AG248" s="171"/>
      <c r="AH248" s="171"/>
      <c r="AI248" s="502"/>
      <c r="AJ248" s="145"/>
      <c r="AK248" s="377"/>
      <c r="AL248" s="377"/>
      <c r="AM248" s="378"/>
      <c r="AN248" s="171"/>
      <c r="AO248" s="187"/>
    </row>
    <row r="249" spans="1:43" ht="15.75" customHeight="1" x14ac:dyDescent="0.15">
      <c r="A249" s="163"/>
      <c r="B249" s="163"/>
      <c r="C249" s="163"/>
      <c r="D249" s="163"/>
      <c r="E249" s="163"/>
      <c r="F249" s="163"/>
      <c r="G249" s="163"/>
      <c r="H249" s="163"/>
      <c r="I249" s="163"/>
      <c r="J249" s="163"/>
      <c r="K249" s="163"/>
      <c r="L249" s="163"/>
      <c r="M249" s="163"/>
      <c r="N249" s="163"/>
      <c r="O249" s="163"/>
      <c r="P249" s="163"/>
      <c r="Q249" s="163"/>
      <c r="R249" s="163"/>
      <c r="S249" s="163"/>
      <c r="T249" s="163"/>
      <c r="U249" s="163"/>
      <c r="V249" s="163"/>
      <c r="W249" s="163"/>
      <c r="X249" s="163"/>
      <c r="Y249" s="163"/>
      <c r="Z249" s="163"/>
      <c r="AA249" s="163"/>
      <c r="AB249" s="163"/>
      <c r="AC249" s="163"/>
      <c r="AD249" s="163"/>
      <c r="AE249" s="163"/>
      <c r="AF249" s="163"/>
      <c r="AG249" s="163"/>
      <c r="AH249" s="163"/>
      <c r="AI249" s="163"/>
      <c r="AJ249" s="163"/>
      <c r="AK249" s="163"/>
      <c r="AL249" s="163"/>
      <c r="AM249" s="163"/>
      <c r="AN249" s="163"/>
      <c r="AO249" s="163"/>
    </row>
    <row r="250" spans="1:43" ht="15.75" customHeight="1" x14ac:dyDescent="0.15"/>
    <row r="251" spans="1:43" ht="21" customHeight="1" x14ac:dyDescent="0.15">
      <c r="A251" s="61" t="s">
        <v>1479</v>
      </c>
      <c r="B251" s="62"/>
      <c r="C251" s="62"/>
      <c r="D251" s="62"/>
      <c r="E251" s="62"/>
      <c r="F251" s="63"/>
      <c r="G251" s="62"/>
      <c r="H251" s="62"/>
      <c r="I251" s="62"/>
      <c r="J251" s="62"/>
      <c r="K251" s="62"/>
      <c r="L251" s="62"/>
      <c r="M251" s="62"/>
      <c r="N251" s="62"/>
      <c r="O251" s="62"/>
      <c r="P251" s="62"/>
      <c r="Q251" s="62"/>
      <c r="R251" s="62"/>
      <c r="S251" s="62"/>
      <c r="T251" s="62"/>
      <c r="U251" s="62"/>
      <c r="V251" s="62"/>
      <c r="W251" s="62"/>
      <c r="X251" s="62"/>
      <c r="Y251" s="62"/>
      <c r="Z251" s="62"/>
      <c r="AA251" s="62"/>
      <c r="AB251" s="62"/>
      <c r="AC251" s="171"/>
      <c r="AD251" s="171"/>
      <c r="AE251" s="171"/>
      <c r="AF251" s="171"/>
      <c r="AG251" s="171"/>
      <c r="AH251" s="171"/>
      <c r="AI251" s="171"/>
      <c r="AJ251" s="63"/>
      <c r="AK251" s="62"/>
      <c r="AL251" s="62"/>
      <c r="AM251" s="171"/>
      <c r="AN251" s="231"/>
      <c r="AO251" s="65" t="s">
        <v>1438</v>
      </c>
    </row>
    <row r="252" spans="1:43" ht="15.75" customHeight="1" thickBot="1" x14ac:dyDescent="0.2">
      <c r="A252" s="68" t="s">
        <v>715</v>
      </c>
      <c r="B252" s="231"/>
      <c r="C252" s="231"/>
      <c r="D252" s="231"/>
      <c r="E252" s="231"/>
      <c r="F252" s="231"/>
      <c r="G252" s="231"/>
      <c r="H252" s="70" t="s">
        <v>573</v>
      </c>
      <c r="I252" s="231"/>
      <c r="J252" s="231"/>
      <c r="K252" s="231"/>
      <c r="L252" s="231"/>
      <c r="M252" s="231"/>
      <c r="N252" s="231"/>
      <c r="O252" s="231"/>
      <c r="P252" s="231"/>
      <c r="Q252" s="231"/>
      <c r="R252" s="231"/>
      <c r="S252" s="231"/>
      <c r="T252" s="231"/>
      <c r="U252" s="231"/>
      <c r="V252" s="231"/>
      <c r="W252" s="231"/>
      <c r="X252" s="231"/>
      <c r="Y252" s="231"/>
      <c r="Z252" s="231"/>
      <c r="AA252" s="231"/>
      <c r="AB252" s="231"/>
      <c r="AC252" s="231"/>
      <c r="AD252" s="231"/>
      <c r="AE252" s="231"/>
      <c r="AF252" s="231"/>
      <c r="AG252" s="231"/>
      <c r="AH252" s="231"/>
      <c r="AI252" s="231"/>
      <c r="AJ252" s="231"/>
      <c r="AK252" s="231"/>
      <c r="AL252" s="231"/>
      <c r="AM252" s="231"/>
      <c r="AN252" s="231"/>
      <c r="AO252" s="231"/>
    </row>
    <row r="253" spans="1:43" ht="15.75" customHeight="1" x14ac:dyDescent="0.15">
      <c r="A253" s="225"/>
      <c r="B253" s="1229" t="s">
        <v>574</v>
      </c>
      <c r="C253" s="1227"/>
      <c r="D253" s="1227"/>
      <c r="E253" s="1228"/>
      <c r="F253" s="1256" t="s">
        <v>575</v>
      </c>
      <c r="G253" s="1426"/>
      <c r="H253" s="1260" t="s">
        <v>576</v>
      </c>
      <c r="I253" s="1261"/>
      <c r="J253" s="1262"/>
      <c r="K253" s="1227" t="s">
        <v>30</v>
      </c>
      <c r="L253" s="1227"/>
      <c r="M253" s="1228"/>
      <c r="N253" s="1266" t="s">
        <v>577</v>
      </c>
      <c r="O253" s="1267"/>
      <c r="P253" s="1267"/>
      <c r="Q253" s="1267"/>
      <c r="R253" s="1267"/>
      <c r="S253" s="1267"/>
      <c r="T253" s="1267"/>
      <c r="U253" s="1267"/>
      <c r="V253" s="1267"/>
      <c r="W253" s="1267"/>
      <c r="X253" s="1267"/>
      <c r="Y253" s="1267"/>
      <c r="Z253" s="1267"/>
      <c r="AA253" s="1267"/>
      <c r="AB253" s="1267"/>
      <c r="AC253" s="1267"/>
      <c r="AD253" s="1267"/>
      <c r="AE253" s="1267"/>
      <c r="AF253" s="1267"/>
      <c r="AG253" s="1267"/>
      <c r="AH253" s="1267"/>
      <c r="AI253" s="1267"/>
      <c r="AJ253" s="1267"/>
      <c r="AK253" s="1267"/>
      <c r="AL253" s="1267"/>
      <c r="AM253" s="1268"/>
      <c r="AN253" s="1431" t="s">
        <v>578</v>
      </c>
      <c r="AO253" s="1432"/>
    </row>
    <row r="254" spans="1:43" ht="15.75" customHeight="1" thickBot="1" x14ac:dyDescent="0.2">
      <c r="A254" s="226"/>
      <c r="B254" s="1273" t="s">
        <v>579</v>
      </c>
      <c r="C254" s="1274"/>
      <c r="D254" s="1274"/>
      <c r="E254" s="1275"/>
      <c r="F254" s="1427"/>
      <c r="G254" s="1428"/>
      <c r="H254" s="1263"/>
      <c r="I254" s="1264"/>
      <c r="J254" s="1265"/>
      <c r="K254" s="1274" t="s">
        <v>580</v>
      </c>
      <c r="L254" s="1274"/>
      <c r="M254" s="1275"/>
      <c r="N254" s="1277" t="s">
        <v>580</v>
      </c>
      <c r="O254" s="1278"/>
      <c r="P254" s="1278"/>
      <c r="Q254" s="1279"/>
      <c r="R254" s="1280" t="s">
        <v>581</v>
      </c>
      <c r="S254" s="1281"/>
      <c r="T254" s="1281"/>
      <c r="U254" s="1281"/>
      <c r="V254" s="1281"/>
      <c r="W254" s="1281"/>
      <c r="X254" s="1281"/>
      <c r="Y254" s="1281"/>
      <c r="Z254" s="1281"/>
      <c r="AA254" s="1281"/>
      <c r="AB254" s="1281"/>
      <c r="AC254" s="1281"/>
      <c r="AD254" s="1281"/>
      <c r="AE254" s="1281"/>
      <c r="AF254" s="1281"/>
      <c r="AG254" s="1281"/>
      <c r="AH254" s="1281"/>
      <c r="AI254" s="1282"/>
      <c r="AJ254" s="1280" t="s">
        <v>582</v>
      </c>
      <c r="AK254" s="1281"/>
      <c r="AL254" s="1281"/>
      <c r="AM254" s="1281"/>
      <c r="AN254" s="1433"/>
      <c r="AO254" s="1434"/>
    </row>
    <row r="255" spans="1:43" ht="15.75" customHeight="1" x14ac:dyDescent="0.15">
      <c r="A255" s="1205" t="s">
        <v>807</v>
      </c>
      <c r="B255" s="145" t="s">
        <v>1160</v>
      </c>
      <c r="C255" s="176"/>
      <c r="D255" s="176"/>
      <c r="E255" s="178"/>
      <c r="F255" s="1224" t="s">
        <v>808</v>
      </c>
      <c r="G255" s="1225"/>
      <c r="H255" s="228"/>
      <c r="I255" s="228"/>
      <c r="J255" s="74"/>
      <c r="K255" s="1227" t="s">
        <v>747</v>
      </c>
      <c r="L255" s="1227"/>
      <c r="M255" s="1228"/>
      <c r="N255" s="1229" t="s">
        <v>809</v>
      </c>
      <c r="O255" s="1227"/>
      <c r="P255" s="1227"/>
      <c r="Q255" s="1228"/>
      <c r="R255" s="78" t="s">
        <v>587</v>
      </c>
      <c r="S255" s="160" t="s">
        <v>810</v>
      </c>
      <c r="T255" s="368"/>
      <c r="U255" s="160"/>
      <c r="V255" s="228"/>
      <c r="W255" s="368"/>
      <c r="X255" s="368"/>
      <c r="Y255" s="228"/>
      <c r="Z255" s="368"/>
      <c r="AA255" s="368"/>
      <c r="AB255" s="501" t="s">
        <v>623</v>
      </c>
      <c r="AC255" s="1477"/>
      <c r="AD255" s="1478"/>
      <c r="AE255" s="1478"/>
      <c r="AF255" s="1478"/>
      <c r="AG255" s="1478"/>
      <c r="AH255" s="501" t="s">
        <v>624</v>
      </c>
      <c r="AI255" s="369"/>
      <c r="AJ255" s="78" t="s">
        <v>587</v>
      </c>
      <c r="AK255" s="183" t="s">
        <v>701</v>
      </c>
      <c r="AL255" s="176"/>
      <c r="AM255" s="176"/>
      <c r="AN255" s="386"/>
      <c r="AO255" s="387"/>
    </row>
    <row r="256" spans="1:43" ht="15.75" customHeight="1" x14ac:dyDescent="0.15">
      <c r="A256" s="1206"/>
      <c r="B256" s="1218" t="s">
        <v>811</v>
      </c>
      <c r="C256" s="1219"/>
      <c r="D256" s="1219"/>
      <c r="E256" s="1220"/>
      <c r="F256" s="1293"/>
      <c r="G256" s="1294"/>
      <c r="H256" s="78" t="s">
        <v>587</v>
      </c>
      <c r="I256" s="1216" t="s">
        <v>590</v>
      </c>
      <c r="J256" s="1217"/>
      <c r="K256" s="1219" t="s">
        <v>812</v>
      </c>
      <c r="L256" s="1219"/>
      <c r="M256" s="1220"/>
      <c r="N256" s="1218" t="s">
        <v>1161</v>
      </c>
      <c r="O256" s="1219"/>
      <c r="P256" s="1219"/>
      <c r="Q256" s="1220"/>
      <c r="R256" s="78" t="s">
        <v>587</v>
      </c>
      <c r="S256" s="176" t="s">
        <v>813</v>
      </c>
      <c r="T256" s="397"/>
      <c r="U256" s="496"/>
      <c r="V256" s="496"/>
      <c r="W256" s="496"/>
      <c r="X256" s="496"/>
      <c r="Y256" s="496"/>
      <c r="Z256" s="496"/>
      <c r="AA256" s="496"/>
      <c r="AB256" s="496"/>
      <c r="AC256" s="496"/>
      <c r="AD256" s="496"/>
      <c r="AE256" s="496"/>
      <c r="AF256" s="176"/>
      <c r="AG256" s="176"/>
      <c r="AH256" s="176"/>
      <c r="AI256" s="186"/>
      <c r="AJ256" s="78" t="s">
        <v>587</v>
      </c>
      <c r="AK256" s="183" t="s">
        <v>649</v>
      </c>
      <c r="AL256" s="176"/>
      <c r="AM256" s="176"/>
      <c r="AN256" s="1233" t="s">
        <v>1076</v>
      </c>
      <c r="AO256" s="1234"/>
      <c r="AQ256" s="64" t="str">
        <f>IF(F256="該当なし","0",IF(F256="","",F256))</f>
        <v/>
      </c>
    </row>
    <row r="257" spans="1:43" ht="15.75" customHeight="1" x14ac:dyDescent="0.15">
      <c r="A257" s="1206"/>
      <c r="B257" s="1218" t="s">
        <v>585</v>
      </c>
      <c r="C257" s="1219"/>
      <c r="D257" s="1219"/>
      <c r="E257" s="1220"/>
      <c r="F257" s="340"/>
      <c r="G257" s="341"/>
      <c r="H257" s="78" t="s">
        <v>587</v>
      </c>
      <c r="I257" s="1216" t="s">
        <v>593</v>
      </c>
      <c r="J257" s="1217"/>
      <c r="K257" s="176"/>
      <c r="L257" s="176"/>
      <c r="M257" s="178"/>
      <c r="N257" s="177"/>
      <c r="O257" s="176"/>
      <c r="P257" s="176"/>
      <c r="Q257" s="178"/>
      <c r="R257" s="231"/>
      <c r="S257" s="231"/>
      <c r="T257" s="183" t="s">
        <v>814</v>
      </c>
      <c r="U257" s="176"/>
      <c r="V257" s="176"/>
      <c r="W257" s="501"/>
      <c r="X257" s="501"/>
      <c r="Y257" s="501"/>
      <c r="Z257" s="501" t="s">
        <v>623</v>
      </c>
      <c r="AA257" s="1479"/>
      <c r="AB257" s="1479"/>
      <c r="AC257" s="1479"/>
      <c r="AD257" s="1479"/>
      <c r="AE257" s="1479"/>
      <c r="AF257" s="1479"/>
      <c r="AG257" s="1479"/>
      <c r="AH257" s="501" t="s">
        <v>624</v>
      </c>
      <c r="AI257" s="186"/>
      <c r="AJ257" s="78" t="s">
        <v>587</v>
      </c>
      <c r="AK257" s="183" t="s">
        <v>754</v>
      </c>
      <c r="AL257" s="388"/>
      <c r="AM257" s="389"/>
      <c r="AN257" s="1233"/>
      <c r="AO257" s="1234"/>
    </row>
    <row r="258" spans="1:43" ht="15.75" customHeight="1" x14ac:dyDescent="0.15">
      <c r="A258" s="1206"/>
      <c r="B258" s="177" t="s">
        <v>815</v>
      </c>
      <c r="C258" s="176"/>
      <c r="D258" s="176"/>
      <c r="E258" s="178"/>
      <c r="F258" s="299"/>
      <c r="G258" s="300"/>
      <c r="H258" s="78" t="s">
        <v>587</v>
      </c>
      <c r="I258" s="1216" t="s">
        <v>595</v>
      </c>
      <c r="J258" s="1217"/>
      <c r="K258" s="176"/>
      <c r="L258" s="176"/>
      <c r="M258" s="178"/>
      <c r="N258" s="242"/>
      <c r="O258" s="127"/>
      <c r="P258" s="127"/>
      <c r="Q258" s="128"/>
      <c r="R258" s="232"/>
      <c r="S258" s="390"/>
      <c r="T258" s="127" t="s">
        <v>816</v>
      </c>
      <c r="U258" s="244"/>
      <c r="V258" s="127"/>
      <c r="W258" s="127"/>
      <c r="X258" s="127"/>
      <c r="Y258" s="243"/>
      <c r="Z258" s="243"/>
      <c r="AA258" s="243"/>
      <c r="AB258" s="212" t="s">
        <v>623</v>
      </c>
      <c r="AC258" s="1480"/>
      <c r="AD258" s="1480"/>
      <c r="AE258" s="1480"/>
      <c r="AF258" s="1480"/>
      <c r="AG258" s="212" t="s">
        <v>1162</v>
      </c>
      <c r="AH258" s="212" t="s">
        <v>624</v>
      </c>
      <c r="AI258" s="186"/>
      <c r="AJ258" s="78" t="s">
        <v>587</v>
      </c>
      <c r="AK258" s="1453"/>
      <c r="AL258" s="1453"/>
      <c r="AM258" s="1454"/>
      <c r="AN258" s="1283" t="s">
        <v>587</v>
      </c>
      <c r="AO258" s="1284"/>
    </row>
    <row r="259" spans="1:43" ht="15.75" customHeight="1" x14ac:dyDescent="0.15">
      <c r="A259" s="330"/>
      <c r="B259" s="177"/>
      <c r="C259" s="176"/>
      <c r="D259" s="176"/>
      <c r="E259" s="178"/>
      <c r="F259" s="1288" t="s">
        <v>817</v>
      </c>
      <c r="G259" s="1289"/>
      <c r="H259" s="78" t="s">
        <v>587</v>
      </c>
      <c r="I259" s="1216" t="s">
        <v>597</v>
      </c>
      <c r="J259" s="1217"/>
      <c r="K259" s="176"/>
      <c r="L259" s="176"/>
      <c r="M259" s="178"/>
      <c r="N259" s="1304" t="s">
        <v>818</v>
      </c>
      <c r="O259" s="1296"/>
      <c r="P259" s="1296"/>
      <c r="Q259" s="1297"/>
      <c r="R259" s="78" t="s">
        <v>587</v>
      </c>
      <c r="S259" s="176" t="s">
        <v>810</v>
      </c>
      <c r="T259" s="496"/>
      <c r="U259" s="176"/>
      <c r="V259" s="501"/>
      <c r="W259" s="496"/>
      <c r="X259" s="496"/>
      <c r="Y259" s="501"/>
      <c r="Z259" s="496"/>
      <c r="AA259" s="496"/>
      <c r="AB259" s="501" t="s">
        <v>623</v>
      </c>
      <c r="AC259" s="1481"/>
      <c r="AD259" s="1482"/>
      <c r="AE259" s="1482"/>
      <c r="AF259" s="1482"/>
      <c r="AG259" s="1482"/>
      <c r="AH259" s="501" t="s">
        <v>624</v>
      </c>
      <c r="AI259" s="240"/>
      <c r="AJ259" s="78" t="s">
        <v>587</v>
      </c>
      <c r="AK259" s="1453"/>
      <c r="AL259" s="1453"/>
      <c r="AM259" s="1454"/>
      <c r="AN259" s="391"/>
      <c r="AO259" s="392"/>
    </row>
    <row r="260" spans="1:43" ht="15.75" customHeight="1" x14ac:dyDescent="0.15">
      <c r="A260" s="330"/>
      <c r="B260" s="503"/>
      <c r="C260" s="403"/>
      <c r="D260" s="403"/>
      <c r="E260" s="504"/>
      <c r="F260" s="1293"/>
      <c r="G260" s="1294"/>
      <c r="H260" s="501"/>
      <c r="I260" s="501"/>
      <c r="J260" s="189"/>
      <c r="K260" s="176"/>
      <c r="L260" s="176"/>
      <c r="M260" s="178"/>
      <c r="N260" s="1218" t="s">
        <v>1161</v>
      </c>
      <c r="O260" s="1219"/>
      <c r="P260" s="1219"/>
      <c r="Q260" s="1220"/>
      <c r="R260" s="78" t="s">
        <v>587</v>
      </c>
      <c r="S260" s="176" t="s">
        <v>813</v>
      </c>
      <c r="T260" s="397"/>
      <c r="U260" s="496"/>
      <c r="V260" s="496"/>
      <c r="W260" s="496"/>
      <c r="X260" s="496"/>
      <c r="Y260" s="496"/>
      <c r="Z260" s="496"/>
      <c r="AA260" s="496"/>
      <c r="AB260" s="496"/>
      <c r="AC260" s="496"/>
      <c r="AD260" s="496"/>
      <c r="AE260" s="496"/>
      <c r="AF260" s="176"/>
      <c r="AG260" s="176"/>
      <c r="AH260" s="176"/>
      <c r="AI260" s="186"/>
      <c r="AJ260" s="501"/>
      <c r="AK260" s="176"/>
      <c r="AL260" s="176"/>
      <c r="AM260" s="176"/>
      <c r="AN260" s="391"/>
      <c r="AO260" s="392"/>
      <c r="AQ260" s="64" t="str">
        <f>IF(F260="該当なし","0",IF(F260="","",F260))</f>
        <v/>
      </c>
    </row>
    <row r="261" spans="1:43" ht="15.75" customHeight="1" x14ac:dyDescent="0.15">
      <c r="A261" s="1206"/>
      <c r="B261" s="78" t="s">
        <v>587</v>
      </c>
      <c r="C261" s="235" t="s">
        <v>599</v>
      </c>
      <c r="D261" s="403"/>
      <c r="E261" s="504"/>
      <c r="F261" s="340"/>
      <c r="G261" s="341"/>
      <c r="H261" s="501"/>
      <c r="I261" s="501"/>
      <c r="J261" s="189"/>
      <c r="K261" s="176"/>
      <c r="L261" s="176"/>
      <c r="M261" s="178"/>
      <c r="N261" s="177"/>
      <c r="O261" s="176"/>
      <c r="P261" s="176"/>
      <c r="Q261" s="178"/>
      <c r="R261" s="231"/>
      <c r="S261" s="231"/>
      <c r="T261" s="183" t="s">
        <v>814</v>
      </c>
      <c r="U261" s="176"/>
      <c r="V261" s="176"/>
      <c r="W261" s="501"/>
      <c r="X261" s="501"/>
      <c r="Y261" s="501"/>
      <c r="Z261" s="501" t="s">
        <v>623</v>
      </c>
      <c r="AA261" s="1479"/>
      <c r="AB261" s="1479"/>
      <c r="AC261" s="1479"/>
      <c r="AD261" s="1479"/>
      <c r="AE261" s="1479"/>
      <c r="AF261" s="1479"/>
      <c r="AG261" s="1479"/>
      <c r="AH261" s="501" t="s">
        <v>624</v>
      </c>
      <c r="AI261" s="186"/>
      <c r="AJ261" s="501"/>
      <c r="AK261" s="176"/>
      <c r="AL261" s="176"/>
      <c r="AM261" s="176"/>
      <c r="AN261" s="391"/>
      <c r="AO261" s="392"/>
    </row>
    <row r="262" spans="1:43" ht="15.75" customHeight="1" x14ac:dyDescent="0.15">
      <c r="A262" s="1206"/>
      <c r="B262" s="503"/>
      <c r="C262" s="403"/>
      <c r="D262" s="403"/>
      <c r="E262" s="504"/>
      <c r="F262" s="299"/>
      <c r="G262" s="300"/>
      <c r="H262" s="501"/>
      <c r="I262" s="501"/>
      <c r="J262" s="189"/>
      <c r="K262" s="176"/>
      <c r="L262" s="176"/>
      <c r="M262" s="178"/>
      <c r="N262" s="242"/>
      <c r="O262" s="127"/>
      <c r="P262" s="127"/>
      <c r="Q262" s="128"/>
      <c r="R262" s="232"/>
      <c r="S262" s="390"/>
      <c r="T262" s="127" t="s">
        <v>816</v>
      </c>
      <c r="U262" s="244"/>
      <c r="V262" s="127"/>
      <c r="W262" s="127"/>
      <c r="X262" s="127"/>
      <c r="Y262" s="243"/>
      <c r="Z262" s="243"/>
      <c r="AA262" s="243"/>
      <c r="AB262" s="212" t="s">
        <v>623</v>
      </c>
      <c r="AC262" s="1480"/>
      <c r="AD262" s="1480"/>
      <c r="AE262" s="1480"/>
      <c r="AF262" s="1480"/>
      <c r="AG262" s="212" t="s">
        <v>1162</v>
      </c>
      <c r="AH262" s="212" t="s">
        <v>624</v>
      </c>
      <c r="AI262" s="186"/>
      <c r="AJ262" s="501"/>
      <c r="AK262" s="176"/>
      <c r="AL262" s="176"/>
      <c r="AM262" s="176"/>
      <c r="AN262" s="391"/>
      <c r="AO262" s="392"/>
    </row>
    <row r="263" spans="1:43" ht="15.75" customHeight="1" x14ac:dyDescent="0.15">
      <c r="A263" s="1206"/>
      <c r="B263" s="503"/>
      <c r="C263" s="403"/>
      <c r="D263" s="403"/>
      <c r="E263" s="504"/>
      <c r="F263" s="1288" t="s">
        <v>819</v>
      </c>
      <c r="G263" s="1289"/>
      <c r="H263" s="501"/>
      <c r="I263" s="501"/>
      <c r="J263" s="189"/>
      <c r="K263" s="176"/>
      <c r="L263" s="176"/>
      <c r="M263" s="178"/>
      <c r="N263" s="1304" t="s">
        <v>820</v>
      </c>
      <c r="O263" s="1296"/>
      <c r="P263" s="1296"/>
      <c r="Q263" s="1297"/>
      <c r="R263" s="78" t="s">
        <v>587</v>
      </c>
      <c r="S263" s="176" t="s">
        <v>810</v>
      </c>
      <c r="T263" s="496"/>
      <c r="U263" s="176"/>
      <c r="V263" s="501"/>
      <c r="W263" s="496"/>
      <c r="X263" s="496"/>
      <c r="Y263" s="501"/>
      <c r="Z263" s="496"/>
      <c r="AA263" s="496"/>
      <c r="AB263" s="501" t="s">
        <v>623</v>
      </c>
      <c r="AC263" s="1481"/>
      <c r="AD263" s="1482"/>
      <c r="AE263" s="1482"/>
      <c r="AF263" s="1482"/>
      <c r="AG263" s="1482"/>
      <c r="AH263" s="501" t="s">
        <v>624</v>
      </c>
      <c r="AI263" s="240"/>
      <c r="AJ263" s="501"/>
      <c r="AK263" s="176"/>
      <c r="AL263" s="176"/>
      <c r="AM263" s="176"/>
      <c r="AN263" s="391"/>
      <c r="AO263" s="392"/>
    </row>
    <row r="264" spans="1:43" ht="15.75" customHeight="1" x14ac:dyDescent="0.15">
      <c r="A264" s="330"/>
      <c r="B264" s="503"/>
      <c r="C264" s="403"/>
      <c r="D264" s="393"/>
      <c r="E264" s="394"/>
      <c r="F264" s="1293"/>
      <c r="G264" s="1294"/>
      <c r="H264" s="501"/>
      <c r="I264" s="501"/>
      <c r="J264" s="189"/>
      <c r="K264" s="176"/>
      <c r="L264" s="176"/>
      <c r="M264" s="178"/>
      <c r="N264" s="1218" t="s">
        <v>1161</v>
      </c>
      <c r="O264" s="1219"/>
      <c r="P264" s="1219"/>
      <c r="Q264" s="1220"/>
      <c r="R264" s="78" t="s">
        <v>587</v>
      </c>
      <c r="S264" s="176" t="s">
        <v>813</v>
      </c>
      <c r="T264" s="397"/>
      <c r="U264" s="496"/>
      <c r="V264" s="496"/>
      <c r="W264" s="496"/>
      <c r="X264" s="496"/>
      <c r="Y264" s="496"/>
      <c r="Z264" s="496"/>
      <c r="AA264" s="496"/>
      <c r="AB264" s="496"/>
      <c r="AC264" s="496"/>
      <c r="AD264" s="496"/>
      <c r="AE264" s="496"/>
      <c r="AF264" s="176"/>
      <c r="AG264" s="176"/>
      <c r="AH264" s="176"/>
      <c r="AI264" s="186"/>
      <c r="AJ264" s="501"/>
      <c r="AK264" s="176"/>
      <c r="AL264" s="176"/>
      <c r="AM264" s="176"/>
      <c r="AN264" s="391"/>
      <c r="AO264" s="392"/>
      <c r="AQ264" s="64" t="str">
        <f>IF(F264="該当なし","0",IF(F264="","",F264))</f>
        <v/>
      </c>
    </row>
    <row r="265" spans="1:43" ht="15.75" customHeight="1" x14ac:dyDescent="0.15">
      <c r="A265" s="330"/>
      <c r="B265" s="503"/>
      <c r="C265" s="403"/>
      <c r="D265" s="176"/>
      <c r="E265" s="178"/>
      <c r="F265" s="340"/>
      <c r="G265" s="341"/>
      <c r="H265" s="501"/>
      <c r="I265" s="501"/>
      <c r="J265" s="189"/>
      <c r="K265" s="176"/>
      <c r="L265" s="176"/>
      <c r="M265" s="178"/>
      <c r="N265" s="177"/>
      <c r="O265" s="176"/>
      <c r="P265" s="176"/>
      <c r="Q265" s="178"/>
      <c r="R265" s="231"/>
      <c r="S265" s="231"/>
      <c r="T265" s="183" t="s">
        <v>814</v>
      </c>
      <c r="U265" s="176"/>
      <c r="V265" s="176"/>
      <c r="W265" s="501"/>
      <c r="X265" s="501"/>
      <c r="Y265" s="501"/>
      <c r="Z265" s="501" t="s">
        <v>623</v>
      </c>
      <c r="AA265" s="1479"/>
      <c r="AB265" s="1479"/>
      <c r="AC265" s="1479"/>
      <c r="AD265" s="1479"/>
      <c r="AE265" s="1479"/>
      <c r="AF265" s="1479"/>
      <c r="AG265" s="1479"/>
      <c r="AH265" s="501" t="s">
        <v>624</v>
      </c>
      <c r="AI265" s="186"/>
      <c r="AJ265" s="501"/>
      <c r="AK265" s="176"/>
      <c r="AL265" s="176"/>
      <c r="AM265" s="176"/>
      <c r="AN265" s="391"/>
      <c r="AO265" s="392"/>
    </row>
    <row r="266" spans="1:43" ht="15.75" customHeight="1" x14ac:dyDescent="0.15">
      <c r="A266" s="330"/>
      <c r="B266" s="503"/>
      <c r="C266" s="403"/>
      <c r="D266" s="176"/>
      <c r="E266" s="178"/>
      <c r="F266" s="299"/>
      <c r="G266" s="300"/>
      <c r="H266" s="501"/>
      <c r="I266" s="501"/>
      <c r="J266" s="189"/>
      <c r="K266" s="176"/>
      <c r="L266" s="176"/>
      <c r="M266" s="178"/>
      <c r="N266" s="242"/>
      <c r="O266" s="127"/>
      <c r="P266" s="127"/>
      <c r="Q266" s="128"/>
      <c r="R266" s="232"/>
      <c r="S266" s="390"/>
      <c r="T266" s="127" t="s">
        <v>816</v>
      </c>
      <c r="U266" s="244"/>
      <c r="V266" s="127"/>
      <c r="W266" s="127"/>
      <c r="X266" s="127"/>
      <c r="Y266" s="243"/>
      <c r="Z266" s="243"/>
      <c r="AA266" s="243"/>
      <c r="AB266" s="212" t="s">
        <v>623</v>
      </c>
      <c r="AC266" s="1480"/>
      <c r="AD266" s="1480"/>
      <c r="AE266" s="1480"/>
      <c r="AF266" s="1480"/>
      <c r="AG266" s="212" t="s">
        <v>1162</v>
      </c>
      <c r="AH266" s="212" t="s">
        <v>624</v>
      </c>
      <c r="AI266" s="186"/>
      <c r="AJ266" s="501"/>
      <c r="AK266" s="176"/>
      <c r="AL266" s="176"/>
      <c r="AM266" s="176"/>
      <c r="AN266" s="391"/>
      <c r="AO266" s="392"/>
    </row>
    <row r="267" spans="1:43" ht="15.75" customHeight="1" x14ac:dyDescent="0.15">
      <c r="A267" s="330"/>
      <c r="B267" s="171"/>
      <c r="C267" s="171"/>
      <c r="D267" s="176"/>
      <c r="E267" s="178"/>
      <c r="F267" s="1288" t="s">
        <v>821</v>
      </c>
      <c r="G267" s="1289"/>
      <c r="H267" s="501"/>
      <c r="I267" s="501"/>
      <c r="J267" s="189"/>
      <c r="K267" s="176"/>
      <c r="L267" s="176"/>
      <c r="M267" s="178"/>
      <c r="N267" s="1304" t="s">
        <v>822</v>
      </c>
      <c r="O267" s="1296"/>
      <c r="P267" s="1296"/>
      <c r="Q267" s="1297"/>
      <c r="R267" s="78" t="s">
        <v>587</v>
      </c>
      <c r="S267" s="176" t="s">
        <v>810</v>
      </c>
      <c r="T267" s="496"/>
      <c r="U267" s="176"/>
      <c r="V267" s="501"/>
      <c r="W267" s="496"/>
      <c r="X267" s="496"/>
      <c r="Y267" s="501"/>
      <c r="Z267" s="496"/>
      <c r="AA267" s="496"/>
      <c r="AB267" s="501" t="s">
        <v>623</v>
      </c>
      <c r="AC267" s="1481"/>
      <c r="AD267" s="1482"/>
      <c r="AE267" s="1482"/>
      <c r="AF267" s="1482"/>
      <c r="AG267" s="1482"/>
      <c r="AH267" s="501" t="s">
        <v>624</v>
      </c>
      <c r="AI267" s="240"/>
      <c r="AJ267" s="501"/>
      <c r="AK267" s="176"/>
      <c r="AL267" s="176"/>
      <c r="AM267" s="176"/>
      <c r="AN267" s="391"/>
      <c r="AO267" s="392"/>
    </row>
    <row r="268" spans="1:43" ht="15.75" customHeight="1" x14ac:dyDescent="0.15">
      <c r="A268" s="330"/>
      <c r="B268" s="171"/>
      <c r="C268" s="171"/>
      <c r="D268" s="176"/>
      <c r="E268" s="178"/>
      <c r="F268" s="1293"/>
      <c r="G268" s="1294"/>
      <c r="H268" s="501"/>
      <c r="I268" s="501"/>
      <c r="J268" s="189"/>
      <c r="K268" s="176"/>
      <c r="L268" s="176"/>
      <c r="M268" s="178"/>
      <c r="N268" s="1218" t="s">
        <v>1161</v>
      </c>
      <c r="O268" s="1219"/>
      <c r="P268" s="1219"/>
      <c r="Q268" s="1220"/>
      <c r="R268" s="78" t="s">
        <v>587</v>
      </c>
      <c r="S268" s="176" t="s">
        <v>813</v>
      </c>
      <c r="T268" s="397"/>
      <c r="U268" s="496"/>
      <c r="V268" s="496"/>
      <c r="W268" s="496"/>
      <c r="X268" s="496"/>
      <c r="Y268" s="496"/>
      <c r="Z268" s="496"/>
      <c r="AA268" s="496"/>
      <c r="AB268" s="496"/>
      <c r="AC268" s="496"/>
      <c r="AD268" s="496"/>
      <c r="AE268" s="496"/>
      <c r="AF268" s="176"/>
      <c r="AG268" s="176"/>
      <c r="AH268" s="176"/>
      <c r="AI268" s="186"/>
      <c r="AJ268" s="501"/>
      <c r="AK268" s="176"/>
      <c r="AL268" s="176"/>
      <c r="AM268" s="176"/>
      <c r="AN268" s="391"/>
      <c r="AO268" s="392"/>
      <c r="AQ268" s="64" t="str">
        <f>IF(F268="該当なし","0",IF(F268="","",F268))</f>
        <v/>
      </c>
    </row>
    <row r="269" spans="1:43" ht="15.75" customHeight="1" x14ac:dyDescent="0.15">
      <c r="A269" s="330"/>
      <c r="B269" s="171"/>
      <c r="C269" s="171"/>
      <c r="D269" s="176"/>
      <c r="E269" s="178"/>
      <c r="F269" s="231"/>
      <c r="G269" s="249"/>
      <c r="H269" s="501"/>
      <c r="I269" s="501"/>
      <c r="J269" s="189"/>
      <c r="K269" s="176"/>
      <c r="L269" s="176"/>
      <c r="M269" s="178"/>
      <c r="N269" s="177"/>
      <c r="O269" s="176"/>
      <c r="P269" s="176"/>
      <c r="Q269" s="178"/>
      <c r="R269" s="231"/>
      <c r="S269" s="231"/>
      <c r="T269" s="183" t="s">
        <v>814</v>
      </c>
      <c r="U269" s="176"/>
      <c r="V269" s="176"/>
      <c r="W269" s="501"/>
      <c r="X269" s="501"/>
      <c r="Y269" s="501"/>
      <c r="Z269" s="501" t="s">
        <v>623</v>
      </c>
      <c r="AA269" s="1479"/>
      <c r="AB269" s="1479"/>
      <c r="AC269" s="1479"/>
      <c r="AD269" s="1479"/>
      <c r="AE269" s="1479"/>
      <c r="AF269" s="1479"/>
      <c r="AG269" s="1479"/>
      <c r="AH269" s="501" t="s">
        <v>624</v>
      </c>
      <c r="AI269" s="186"/>
      <c r="AJ269" s="501"/>
      <c r="AK269" s="176"/>
      <c r="AL269" s="176"/>
      <c r="AM269" s="176"/>
      <c r="AN269" s="391"/>
      <c r="AO269" s="392"/>
    </row>
    <row r="270" spans="1:43" ht="15.75" customHeight="1" x14ac:dyDescent="0.15">
      <c r="A270" s="395"/>
      <c r="D270" s="176"/>
      <c r="E270" s="178"/>
      <c r="F270" s="231"/>
      <c r="G270" s="249"/>
      <c r="H270" s="501"/>
      <c r="I270" s="501"/>
      <c r="J270" s="189"/>
      <c r="K270" s="176"/>
      <c r="L270" s="176"/>
      <c r="M270" s="178"/>
      <c r="N270" s="242"/>
      <c r="O270" s="127"/>
      <c r="P270" s="127"/>
      <c r="Q270" s="128"/>
      <c r="R270" s="529"/>
      <c r="S270" s="231"/>
      <c r="T270" s="176" t="s">
        <v>816</v>
      </c>
      <c r="U270" s="397"/>
      <c r="V270" s="176"/>
      <c r="W270" s="176"/>
      <c r="X270" s="176"/>
      <c r="Y270" s="496"/>
      <c r="Z270" s="496"/>
      <c r="AA270" s="496"/>
      <c r="AB270" s="501" t="s">
        <v>623</v>
      </c>
      <c r="AC270" s="1479"/>
      <c r="AD270" s="1479"/>
      <c r="AE270" s="1479"/>
      <c r="AF270" s="1479"/>
      <c r="AG270" s="501" t="s">
        <v>1162</v>
      </c>
      <c r="AH270" s="501" t="s">
        <v>624</v>
      </c>
      <c r="AI270" s="313"/>
      <c r="AJ270" s="501"/>
      <c r="AK270" s="176"/>
      <c r="AL270" s="176"/>
      <c r="AM270" s="176"/>
      <c r="AN270" s="391"/>
      <c r="AO270" s="392"/>
    </row>
    <row r="271" spans="1:43" ht="15.75" customHeight="1" thickBot="1" x14ac:dyDescent="0.2">
      <c r="A271" s="396"/>
      <c r="B271" s="213"/>
      <c r="C271" s="214"/>
      <c r="D271" s="214"/>
      <c r="E271" s="215"/>
      <c r="F271" s="214"/>
      <c r="G271" s="227"/>
      <c r="H271" s="217"/>
      <c r="I271" s="227"/>
      <c r="J271" s="219"/>
      <c r="K271" s="1483"/>
      <c r="L271" s="1483"/>
      <c r="M271" s="1483"/>
      <c r="N271" s="1277" t="s">
        <v>823</v>
      </c>
      <c r="O271" s="1278"/>
      <c r="P271" s="1278"/>
      <c r="Q271" s="1279"/>
      <c r="R271" s="220" t="s">
        <v>587</v>
      </c>
      <c r="S271" s="1484"/>
      <c r="T271" s="1484"/>
      <c r="U271" s="1484"/>
      <c r="V271" s="1484"/>
      <c r="W271" s="1484"/>
      <c r="X271" s="1484"/>
      <c r="Y271" s="1484"/>
      <c r="Z271" s="1484"/>
      <c r="AA271" s="1484"/>
      <c r="AB271" s="1484"/>
      <c r="AC271" s="1484"/>
      <c r="AD271" s="1484"/>
      <c r="AE271" s="1484"/>
      <c r="AF271" s="1484"/>
      <c r="AG271" s="1484"/>
      <c r="AH271" s="1484"/>
      <c r="AI271" s="1485"/>
      <c r="AJ271" s="217"/>
      <c r="AK271" s="214"/>
      <c r="AL271" s="214"/>
      <c r="AM271" s="215"/>
      <c r="AN271" s="223"/>
      <c r="AO271" s="224"/>
    </row>
    <row r="272" spans="1:43" ht="15.75" customHeight="1" x14ac:dyDescent="0.15">
      <c r="A272" s="1205" t="s">
        <v>824</v>
      </c>
      <c r="B272" s="145" t="s">
        <v>1163</v>
      </c>
      <c r="C272" s="176"/>
      <c r="D272" s="397"/>
      <c r="E272" s="504"/>
      <c r="F272" s="1224" t="s">
        <v>585</v>
      </c>
      <c r="G272" s="1225"/>
      <c r="H272" s="516"/>
      <c r="I272" s="228"/>
      <c r="J272" s="74"/>
      <c r="K272" s="1227" t="s">
        <v>825</v>
      </c>
      <c r="L272" s="1227"/>
      <c r="M272" s="1228"/>
      <c r="N272" s="1229" t="s">
        <v>826</v>
      </c>
      <c r="O272" s="1227"/>
      <c r="P272" s="1227"/>
      <c r="Q272" s="1228"/>
      <c r="R272" s="162" t="s">
        <v>826</v>
      </c>
      <c r="S272" s="160"/>
      <c r="T272" s="160"/>
      <c r="U272" s="160"/>
      <c r="V272" s="398" t="s">
        <v>623</v>
      </c>
      <c r="W272" s="1486"/>
      <c r="X272" s="1486"/>
      <c r="Y272" s="368" t="s">
        <v>827</v>
      </c>
      <c r="Z272" s="228"/>
      <c r="AA272" s="228"/>
      <c r="AB272" s="1487"/>
      <c r="AC272" s="1487"/>
      <c r="AD272" s="1487"/>
      <c r="AE272" s="1487"/>
      <c r="AF272" s="1487"/>
      <c r="AG272" s="1487"/>
      <c r="AH272" s="1487"/>
      <c r="AI272" s="228" t="s">
        <v>624</v>
      </c>
      <c r="AJ272" s="78" t="s">
        <v>587</v>
      </c>
      <c r="AK272" s="183" t="s">
        <v>701</v>
      </c>
      <c r="AL272" s="176"/>
      <c r="AM272" s="176"/>
      <c r="AN272" s="185"/>
      <c r="AO272" s="187"/>
    </row>
    <row r="273" spans="1:41" ht="15.75" customHeight="1" x14ac:dyDescent="0.15">
      <c r="A273" s="1206"/>
      <c r="B273" s="1218" t="s">
        <v>828</v>
      </c>
      <c r="C273" s="1219"/>
      <c r="D273" s="1219"/>
      <c r="E273" s="1220"/>
      <c r="F273" s="1293"/>
      <c r="G273" s="1294"/>
      <c r="H273" s="78" t="s">
        <v>587</v>
      </c>
      <c r="I273" s="1216" t="s">
        <v>590</v>
      </c>
      <c r="J273" s="1217"/>
      <c r="K273" s="1219" t="s">
        <v>829</v>
      </c>
      <c r="L273" s="1219"/>
      <c r="M273" s="1220"/>
      <c r="N273" s="1218" t="s">
        <v>830</v>
      </c>
      <c r="O273" s="1219"/>
      <c r="P273" s="1219"/>
      <c r="Q273" s="1220"/>
      <c r="R273" s="81" t="s">
        <v>587</v>
      </c>
      <c r="S273" s="176" t="s">
        <v>831</v>
      </c>
      <c r="T273" s="176"/>
      <c r="U273" s="176"/>
      <c r="V273" s="176"/>
      <c r="W273" s="501"/>
      <c r="X273" s="501"/>
      <c r="Y273" s="501"/>
      <c r="Z273" s="501"/>
      <c r="AA273" s="171"/>
      <c r="AB273" s="501"/>
      <c r="AC273" s="97"/>
      <c r="AD273" s="501"/>
      <c r="AE273" s="171"/>
      <c r="AF273" s="501"/>
      <c r="AG273" s="97"/>
      <c r="AH273" s="501"/>
      <c r="AI273" s="501"/>
      <c r="AJ273" s="78" t="s">
        <v>587</v>
      </c>
      <c r="AK273" s="183" t="s">
        <v>649</v>
      </c>
      <c r="AL273" s="176"/>
      <c r="AM273" s="176"/>
      <c r="AN273" s="1233" t="s">
        <v>1076</v>
      </c>
      <c r="AO273" s="1234"/>
    </row>
    <row r="274" spans="1:41" ht="15.75" customHeight="1" x14ac:dyDescent="0.15">
      <c r="A274" s="1206"/>
      <c r="B274" s="1218" t="s">
        <v>832</v>
      </c>
      <c r="C274" s="1219"/>
      <c r="D274" s="1219"/>
      <c r="E274" s="1220"/>
      <c r="F274" s="97"/>
      <c r="G274" s="502"/>
      <c r="H274" s="78" t="s">
        <v>587</v>
      </c>
      <c r="I274" s="1216" t="s">
        <v>593</v>
      </c>
      <c r="J274" s="1217"/>
      <c r="K274" s="507"/>
      <c r="L274" s="507"/>
      <c r="M274" s="508"/>
      <c r="N274" s="507"/>
      <c r="O274" s="507"/>
      <c r="P274" s="507"/>
      <c r="Q274" s="508"/>
      <c r="R274" s="206" t="s">
        <v>587</v>
      </c>
      <c r="S274" s="127" t="s">
        <v>833</v>
      </c>
      <c r="T274" s="127"/>
      <c r="U274" s="127"/>
      <c r="V274" s="127"/>
      <c r="W274" s="212"/>
      <c r="X274" s="212"/>
      <c r="Y274" s="212"/>
      <c r="Z274" s="212"/>
      <c r="AA274" s="192"/>
      <c r="AB274" s="212"/>
      <c r="AC274" s="212"/>
      <c r="AD274" s="212"/>
      <c r="AE274" s="212"/>
      <c r="AF274" s="212"/>
      <c r="AG274" s="212"/>
      <c r="AH274" s="212"/>
      <c r="AI274" s="95"/>
      <c r="AJ274" s="78" t="s">
        <v>587</v>
      </c>
      <c r="AK274" s="183" t="s">
        <v>594</v>
      </c>
      <c r="AL274" s="176"/>
      <c r="AM274" s="176"/>
      <c r="AN274" s="1233"/>
      <c r="AO274" s="1234"/>
    </row>
    <row r="275" spans="1:41" ht="15.75" customHeight="1" x14ac:dyDescent="0.15">
      <c r="A275" s="1206"/>
      <c r="B275" s="1218" t="s">
        <v>834</v>
      </c>
      <c r="C275" s="1345"/>
      <c r="D275" s="1345"/>
      <c r="E275" s="1349"/>
      <c r="F275" s="97"/>
      <c r="G275" s="502"/>
      <c r="H275" s="78" t="s">
        <v>587</v>
      </c>
      <c r="I275" s="1216" t="s">
        <v>595</v>
      </c>
      <c r="J275" s="1217"/>
      <c r="K275" s="1219" t="s">
        <v>835</v>
      </c>
      <c r="L275" s="1219"/>
      <c r="M275" s="1220"/>
      <c r="N275" s="1497" t="s">
        <v>836</v>
      </c>
      <c r="O275" s="1498"/>
      <c r="P275" s="1498"/>
      <c r="Q275" s="1499"/>
      <c r="R275" s="99" t="s">
        <v>587</v>
      </c>
      <c r="S275" s="183" t="s">
        <v>837</v>
      </c>
      <c r="T275" s="176"/>
      <c r="U275" s="399"/>
      <c r="V275" s="501"/>
      <c r="W275" s="501"/>
      <c r="X275" s="501"/>
      <c r="Y275" s="501"/>
      <c r="Z275" s="496"/>
      <c r="AA275" s="501"/>
      <c r="AB275" s="501"/>
      <c r="AC275" s="171"/>
      <c r="AD275" s="501"/>
      <c r="AE275" s="176"/>
      <c r="AF275" s="501"/>
      <c r="AG275" s="501"/>
      <c r="AH275" s="501"/>
      <c r="AI275" s="502"/>
      <c r="AJ275" s="78" t="s">
        <v>587</v>
      </c>
      <c r="AK275" s="1453"/>
      <c r="AL275" s="1453"/>
      <c r="AM275" s="1454"/>
      <c r="AN275" s="1283" t="s">
        <v>587</v>
      </c>
      <c r="AO275" s="1284"/>
    </row>
    <row r="276" spans="1:41" ht="15.75" customHeight="1" x14ac:dyDescent="0.15">
      <c r="A276" s="1206"/>
      <c r="B276" s="177"/>
      <c r="C276" s="176"/>
      <c r="D276" s="176"/>
      <c r="E276" s="178"/>
      <c r="F276" s="97"/>
      <c r="G276" s="502"/>
      <c r="H276" s="78" t="s">
        <v>587</v>
      </c>
      <c r="I276" s="1216" t="s">
        <v>597</v>
      </c>
      <c r="J276" s="1217"/>
      <c r="K276" s="403"/>
      <c r="L276" s="403"/>
      <c r="M276" s="504"/>
      <c r="N276" s="1488" t="s">
        <v>1164</v>
      </c>
      <c r="O276" s="1489"/>
      <c r="P276" s="1489"/>
      <c r="Q276" s="1490"/>
      <c r="R276" s="200" t="s">
        <v>1165</v>
      </c>
      <c r="S276" s="400"/>
      <c r="T276" s="75"/>
      <c r="U276" s="401"/>
      <c r="V276" s="123"/>
      <c r="W276" s="123"/>
      <c r="X276" s="123"/>
      <c r="Y276" s="123"/>
      <c r="Z276" s="202"/>
      <c r="AA276" s="123"/>
      <c r="AB276" s="123"/>
      <c r="AC276" s="203"/>
      <c r="AD276" s="123"/>
      <c r="AE276" s="75"/>
      <c r="AF276" s="123"/>
      <c r="AG276" s="123"/>
      <c r="AH276" s="123"/>
      <c r="AI276" s="205"/>
      <c r="AJ276" s="78" t="s">
        <v>587</v>
      </c>
      <c r="AK276" s="1453"/>
      <c r="AL276" s="1453"/>
      <c r="AM276" s="1454"/>
      <c r="AN276" s="185"/>
      <c r="AO276" s="187"/>
    </row>
    <row r="277" spans="1:41" ht="15.75" customHeight="1" x14ac:dyDescent="0.15">
      <c r="A277" s="1206"/>
      <c r="B277" s="177"/>
      <c r="C277" s="176"/>
      <c r="D277" s="176"/>
      <c r="E277" s="178"/>
      <c r="F277" s="177"/>
      <c r="G277" s="178"/>
      <c r="H277" s="171"/>
      <c r="I277" s="171"/>
      <c r="J277" s="248"/>
      <c r="K277" s="403"/>
      <c r="L277" s="403"/>
      <c r="M277" s="504"/>
      <c r="N277" s="1488"/>
      <c r="O277" s="1489"/>
      <c r="P277" s="1489"/>
      <c r="Q277" s="1490"/>
      <c r="R277" s="500"/>
      <c r="S277" s="81" t="s">
        <v>587</v>
      </c>
      <c r="T277" s="176" t="s">
        <v>838</v>
      </c>
      <c r="U277" s="501"/>
      <c r="V277" s="501"/>
      <c r="W277" s="501"/>
      <c r="X277" s="81" t="s">
        <v>587</v>
      </c>
      <c r="Y277" s="176" t="s">
        <v>839</v>
      </c>
      <c r="Z277" s="501"/>
      <c r="AA277" s="501"/>
      <c r="AB277" s="501"/>
      <c r="AC277" s="501"/>
      <c r="AD277" s="81" t="s">
        <v>587</v>
      </c>
      <c r="AE277" s="176" t="s">
        <v>840</v>
      </c>
      <c r="AF277" s="171"/>
      <c r="AG277" s="501"/>
      <c r="AH277" s="501"/>
      <c r="AI277" s="502"/>
      <c r="AJ277" s="500"/>
      <c r="AK277" s="525"/>
      <c r="AL277" s="525"/>
      <c r="AM277" s="526"/>
      <c r="AN277" s="185"/>
      <c r="AO277" s="187"/>
    </row>
    <row r="278" spans="1:41" ht="15.75" customHeight="1" x14ac:dyDescent="0.15">
      <c r="A278" s="1206"/>
      <c r="B278" s="78" t="s">
        <v>587</v>
      </c>
      <c r="C278" s="235" t="s">
        <v>599</v>
      </c>
      <c r="D278" s="176"/>
      <c r="E278" s="178"/>
      <c r="F278" s="171"/>
      <c r="G278" s="502"/>
      <c r="H278" s="171"/>
      <c r="I278" s="171"/>
      <c r="J278" s="248"/>
      <c r="K278" s="403"/>
      <c r="L278" s="403"/>
      <c r="M278" s="504"/>
      <c r="N278" s="1493"/>
      <c r="O278" s="1494"/>
      <c r="P278" s="1494"/>
      <c r="Q278" s="1495"/>
      <c r="R278" s="140"/>
      <c r="S278" s="197" t="s">
        <v>587</v>
      </c>
      <c r="T278" s="130" t="s">
        <v>841</v>
      </c>
      <c r="U278" s="402"/>
      <c r="V278" s="141"/>
      <c r="W278" s="130"/>
      <c r="X278" s="130"/>
      <c r="Y278" s="141" t="s">
        <v>623</v>
      </c>
      <c r="Z278" s="1496"/>
      <c r="AA278" s="1496"/>
      <c r="AB278" s="1496"/>
      <c r="AC278" s="1496"/>
      <c r="AD278" s="1496"/>
      <c r="AE278" s="1496"/>
      <c r="AF278" s="1496"/>
      <c r="AG278" s="1496"/>
      <c r="AH278" s="1496"/>
      <c r="AI278" s="141" t="s">
        <v>624</v>
      </c>
      <c r="AJ278" s="500"/>
      <c r="AK278" s="176"/>
      <c r="AL278" s="176"/>
      <c r="AM278" s="178"/>
      <c r="AN278" s="185"/>
      <c r="AO278" s="187"/>
    </row>
    <row r="279" spans="1:41" ht="15.75" customHeight="1" x14ac:dyDescent="0.15">
      <c r="A279" s="330"/>
      <c r="B279" s="503"/>
      <c r="C279" s="403"/>
      <c r="D279" s="403"/>
      <c r="E279" s="504"/>
      <c r="F279" s="97"/>
      <c r="G279" s="502"/>
      <c r="H279" s="171"/>
      <c r="I279" s="171"/>
      <c r="J279" s="248"/>
      <c r="K279" s="403"/>
      <c r="L279" s="403"/>
      <c r="M279" s="504"/>
      <c r="N279" s="1564" t="s">
        <v>842</v>
      </c>
      <c r="O279" s="1565"/>
      <c r="P279" s="1565"/>
      <c r="Q279" s="1566"/>
      <c r="R279" s="104" t="s">
        <v>587</v>
      </c>
      <c r="S279" s="183" t="s">
        <v>843</v>
      </c>
      <c r="T279" s="176"/>
      <c r="U279" s="399"/>
      <c r="V279" s="501"/>
      <c r="W279" s="501"/>
      <c r="X279" s="501"/>
      <c r="Y279" s="501"/>
      <c r="Z279" s="106"/>
      <c r="AA279" s="107"/>
      <c r="AB279" s="107"/>
      <c r="AC279" s="107"/>
      <c r="AD279" s="107"/>
      <c r="AE279" s="107"/>
      <c r="AF279" s="107"/>
      <c r="AG279" s="107"/>
      <c r="AH279" s="107"/>
      <c r="AI279" s="502"/>
      <c r="AJ279" s="500"/>
      <c r="AK279" s="176"/>
      <c r="AL279" s="176"/>
      <c r="AM279" s="178"/>
      <c r="AN279" s="185"/>
      <c r="AO279" s="187"/>
    </row>
    <row r="280" spans="1:41" ht="15.75" customHeight="1" x14ac:dyDescent="0.15">
      <c r="A280" s="330"/>
      <c r="B280" s="177"/>
      <c r="C280" s="176"/>
      <c r="D280" s="176"/>
      <c r="E280" s="178"/>
      <c r="F280" s="97"/>
      <c r="G280" s="502"/>
      <c r="H280" s="171"/>
      <c r="I280" s="171"/>
      <c r="J280" s="248"/>
      <c r="K280" s="1296" t="s">
        <v>844</v>
      </c>
      <c r="L280" s="1296"/>
      <c r="M280" s="1297"/>
      <c r="N280" s="1567" t="s">
        <v>845</v>
      </c>
      <c r="O280" s="1568"/>
      <c r="P280" s="1568"/>
      <c r="Q280" s="1569"/>
      <c r="R280" s="99" t="s">
        <v>587</v>
      </c>
      <c r="S280" s="495" t="s">
        <v>846</v>
      </c>
      <c r="T280" s="495"/>
      <c r="U280" s="497"/>
      <c r="V280" s="404"/>
      <c r="W280" s="404"/>
      <c r="X280" s="497"/>
      <c r="Y280" s="497"/>
      <c r="Z280" s="209"/>
      <c r="AA280" s="497"/>
      <c r="AB280" s="495"/>
      <c r="AC280" s="209"/>
      <c r="AD280" s="497"/>
      <c r="AE280" s="404"/>
      <c r="AF280" s="404"/>
      <c r="AG280" s="497"/>
      <c r="AH280" s="497"/>
      <c r="AI280" s="497"/>
      <c r="AJ280" s="500"/>
      <c r="AK280" s="176"/>
      <c r="AL280" s="176"/>
      <c r="AM280" s="178"/>
      <c r="AN280" s="185"/>
      <c r="AO280" s="187"/>
    </row>
    <row r="281" spans="1:41" ht="15.75" customHeight="1" x14ac:dyDescent="0.15">
      <c r="A281" s="330"/>
      <c r="B281" s="177"/>
      <c r="C281" s="176"/>
      <c r="D281" s="176"/>
      <c r="E281" s="178"/>
      <c r="F281" s="97"/>
      <c r="G281" s="502"/>
      <c r="H281" s="171"/>
      <c r="I281" s="171"/>
      <c r="J281" s="248"/>
      <c r="K281" s="81" t="s">
        <v>587</v>
      </c>
      <c r="L281" s="70" t="s">
        <v>847</v>
      </c>
      <c r="M281" s="178"/>
      <c r="N281" s="1458" t="s">
        <v>848</v>
      </c>
      <c r="O281" s="1491"/>
      <c r="P281" s="1491"/>
      <c r="Q281" s="1492"/>
      <c r="R281" s="120" t="s">
        <v>587</v>
      </c>
      <c r="S281" s="75" t="s">
        <v>849</v>
      </c>
      <c r="T281" s="75"/>
      <c r="U281" s="75"/>
      <c r="V281" s="202"/>
      <c r="W281" s="76"/>
      <c r="X281" s="75"/>
      <c r="Y281" s="75"/>
      <c r="Z281" s="75"/>
      <c r="AA281" s="75"/>
      <c r="AB281" s="123"/>
      <c r="AC281" s="123"/>
      <c r="AD281" s="123"/>
      <c r="AE281" s="123"/>
      <c r="AF281" s="123"/>
      <c r="AG281" s="123"/>
      <c r="AH281" s="123"/>
      <c r="AI281" s="205"/>
      <c r="AJ281" s="500"/>
      <c r="AK281" s="525"/>
      <c r="AL281" s="525"/>
      <c r="AM281" s="526"/>
      <c r="AN281" s="185"/>
      <c r="AO281" s="187"/>
    </row>
    <row r="282" spans="1:41" ht="15.75" customHeight="1" x14ac:dyDescent="0.15">
      <c r="A282" s="330"/>
      <c r="B282" s="500"/>
      <c r="C282" s="501"/>
      <c r="D282" s="501"/>
      <c r="E282" s="502"/>
      <c r="F282" s="177"/>
      <c r="G282" s="178"/>
      <c r="H282" s="177"/>
      <c r="I282" s="176"/>
      <c r="J282" s="194"/>
      <c r="K282" s="176"/>
      <c r="L282" s="176"/>
      <c r="M282" s="178"/>
      <c r="N282" s="352"/>
      <c r="O282" s="130"/>
      <c r="P282" s="130"/>
      <c r="Q282" s="358"/>
      <c r="R282" s="352" t="s">
        <v>1166</v>
      </c>
      <c r="S282" s="130"/>
      <c r="T282" s="298"/>
      <c r="U282" s="130"/>
      <c r="V282" s="141"/>
      <c r="W282" s="353"/>
      <c r="X282" s="298"/>
      <c r="Y282" s="141"/>
      <c r="Z282" s="298"/>
      <c r="AA282" s="298"/>
      <c r="AB282" s="141" t="s">
        <v>623</v>
      </c>
      <c r="AC282" s="81" t="s">
        <v>587</v>
      </c>
      <c r="AD282" s="298" t="s">
        <v>667</v>
      </c>
      <c r="AE282" s="171"/>
      <c r="AF282" s="171"/>
      <c r="AG282" s="81" t="s">
        <v>587</v>
      </c>
      <c r="AH282" s="141" t="s">
        <v>668</v>
      </c>
      <c r="AI282" s="141" t="s">
        <v>624</v>
      </c>
      <c r="AJ282" s="500"/>
      <c r="AK282" s="176"/>
      <c r="AL282" s="176"/>
      <c r="AM282" s="178"/>
      <c r="AN282" s="185"/>
      <c r="AO282" s="187"/>
    </row>
    <row r="283" spans="1:41" ht="15.75" customHeight="1" x14ac:dyDescent="0.15">
      <c r="A283" s="330"/>
      <c r="B283" s="500"/>
      <c r="C283" s="501"/>
      <c r="D283" s="501"/>
      <c r="E283" s="502"/>
      <c r="F283" s="177"/>
      <c r="G283" s="178"/>
      <c r="H283" s="177"/>
      <c r="I283" s="176"/>
      <c r="J283" s="194"/>
      <c r="K283" s="176"/>
      <c r="L283" s="176"/>
      <c r="M283" s="178"/>
      <c r="N283" s="1458" t="s">
        <v>643</v>
      </c>
      <c r="O283" s="1491"/>
      <c r="P283" s="1491"/>
      <c r="Q283" s="1492"/>
      <c r="R283" s="200" t="s">
        <v>850</v>
      </c>
      <c r="S283" s="75"/>
      <c r="T283" s="75"/>
      <c r="U283" s="75"/>
      <c r="V283" s="76"/>
      <c r="W283" s="123"/>
      <c r="X283" s="123"/>
      <c r="Y283" s="123"/>
      <c r="Z283" s="123"/>
      <c r="AA283" s="123"/>
      <c r="AB283" s="123" t="s">
        <v>623</v>
      </c>
      <c r="AC283" s="201" t="s">
        <v>587</v>
      </c>
      <c r="AD283" s="202" t="s">
        <v>667</v>
      </c>
      <c r="AE283" s="203"/>
      <c r="AF283" s="203"/>
      <c r="AG283" s="201" t="s">
        <v>587</v>
      </c>
      <c r="AH283" s="123" t="s">
        <v>668</v>
      </c>
      <c r="AI283" s="123" t="s">
        <v>624</v>
      </c>
      <c r="AJ283" s="500"/>
      <c r="AK283" s="176"/>
      <c r="AL283" s="176"/>
      <c r="AM283" s="178"/>
      <c r="AN283" s="185"/>
      <c r="AO283" s="187"/>
    </row>
    <row r="284" spans="1:41" ht="15.75" customHeight="1" x14ac:dyDescent="0.15">
      <c r="A284" s="330"/>
      <c r="B284" s="500"/>
      <c r="C284" s="501"/>
      <c r="D284" s="501"/>
      <c r="E284" s="502"/>
      <c r="F284" s="177"/>
      <c r="G284" s="178"/>
      <c r="H284" s="177"/>
      <c r="I284" s="176"/>
      <c r="J284" s="194"/>
      <c r="K284" s="176"/>
      <c r="L284" s="176"/>
      <c r="M284" s="178"/>
      <c r="N284" s="177"/>
      <c r="O284" s="176"/>
      <c r="P284" s="176"/>
      <c r="Q284" s="178"/>
      <c r="R284" s="177" t="s">
        <v>851</v>
      </c>
      <c r="S284" s="176"/>
      <c r="T284" s="176"/>
      <c r="U284" s="176"/>
      <c r="V284" s="176"/>
      <c r="W284" s="501"/>
      <c r="X284" s="501"/>
      <c r="Y284" s="501"/>
      <c r="Z284" s="501"/>
      <c r="AA284" s="501"/>
      <c r="AB284" s="501" t="s">
        <v>623</v>
      </c>
      <c r="AC284" s="81" t="s">
        <v>587</v>
      </c>
      <c r="AD284" s="496" t="s">
        <v>667</v>
      </c>
      <c r="AE284" s="171"/>
      <c r="AF284" s="171"/>
      <c r="AG284" s="81" t="s">
        <v>587</v>
      </c>
      <c r="AH284" s="501" t="s">
        <v>668</v>
      </c>
      <c r="AI284" s="502" t="s">
        <v>624</v>
      </c>
      <c r="AJ284" s="500"/>
      <c r="AK284" s="176"/>
      <c r="AL284" s="176"/>
      <c r="AM284" s="178"/>
      <c r="AN284" s="185"/>
      <c r="AO284" s="187"/>
    </row>
    <row r="285" spans="1:41" ht="15.75" customHeight="1" x14ac:dyDescent="0.15">
      <c r="A285" s="330"/>
      <c r="B285" s="500"/>
      <c r="C285" s="501"/>
      <c r="D285" s="501"/>
      <c r="E285" s="502"/>
      <c r="F285" s="177"/>
      <c r="G285" s="178"/>
      <c r="H285" s="177"/>
      <c r="I285" s="176"/>
      <c r="J285" s="194"/>
      <c r="K285" s="176"/>
      <c r="L285" s="176"/>
      <c r="M285" s="178"/>
      <c r="N285" s="352"/>
      <c r="O285" s="130"/>
      <c r="P285" s="130"/>
      <c r="Q285" s="358"/>
      <c r="R285" s="352" t="s">
        <v>852</v>
      </c>
      <c r="S285" s="130"/>
      <c r="T285" s="298"/>
      <c r="U285" s="130"/>
      <c r="V285" s="141"/>
      <c r="W285" s="298"/>
      <c r="X285" s="298"/>
      <c r="Y285" s="141"/>
      <c r="Z285" s="298"/>
      <c r="AA285" s="298"/>
      <c r="AB285" s="141" t="s">
        <v>623</v>
      </c>
      <c r="AC285" s="81" t="s">
        <v>587</v>
      </c>
      <c r="AD285" s="298" t="s">
        <v>667</v>
      </c>
      <c r="AE285" s="171"/>
      <c r="AF285" s="171"/>
      <c r="AG285" s="81" t="s">
        <v>587</v>
      </c>
      <c r="AH285" s="141" t="s">
        <v>668</v>
      </c>
      <c r="AI285" s="141" t="s">
        <v>624</v>
      </c>
      <c r="AJ285" s="500"/>
      <c r="AK285" s="176"/>
      <c r="AL285" s="176"/>
      <c r="AM285" s="178"/>
      <c r="AN285" s="185"/>
      <c r="AO285" s="187"/>
    </row>
    <row r="286" spans="1:41" ht="15.75" customHeight="1" x14ac:dyDescent="0.15">
      <c r="A286" s="330"/>
      <c r="B286" s="500"/>
      <c r="C286" s="501"/>
      <c r="D286" s="501"/>
      <c r="E286" s="502"/>
      <c r="F286" s="177"/>
      <c r="G286" s="178"/>
      <c r="H286" s="177"/>
      <c r="I286" s="176"/>
      <c r="J286" s="194"/>
      <c r="K286" s="176"/>
      <c r="L286" s="176"/>
      <c r="M286" s="178"/>
      <c r="N286" s="1458" t="s">
        <v>853</v>
      </c>
      <c r="O286" s="1491"/>
      <c r="P286" s="1491"/>
      <c r="Q286" s="1492"/>
      <c r="R286" s="177" t="s">
        <v>854</v>
      </c>
      <c r="S286" s="176"/>
      <c r="T286" s="176"/>
      <c r="U286" s="176"/>
      <c r="V286" s="171"/>
      <c r="W286" s="171"/>
      <c r="X286" s="171"/>
      <c r="Y286" s="501" t="s">
        <v>623</v>
      </c>
      <c r="Z286" s="81" t="s">
        <v>587</v>
      </c>
      <c r="AA286" s="123" t="s">
        <v>668</v>
      </c>
      <c r="AB286" s="203"/>
      <c r="AC286" s="201" t="s">
        <v>587</v>
      </c>
      <c r="AD286" s="496" t="s">
        <v>855</v>
      </c>
      <c r="AE286" s="75"/>
      <c r="AF286" s="203"/>
      <c r="AG286" s="203"/>
      <c r="AH286" s="171"/>
      <c r="AI286" s="123" t="s">
        <v>624</v>
      </c>
      <c r="AJ286" s="500"/>
      <c r="AK286" s="176"/>
      <c r="AL286" s="176"/>
      <c r="AM286" s="178"/>
      <c r="AN286" s="185"/>
      <c r="AO286" s="187"/>
    </row>
    <row r="287" spans="1:41" ht="15.75" customHeight="1" x14ac:dyDescent="0.15">
      <c r="A287" s="330"/>
      <c r="B287" s="500"/>
      <c r="C287" s="501"/>
      <c r="D287" s="501"/>
      <c r="E287" s="502"/>
      <c r="F287" s="177"/>
      <c r="G287" s="178"/>
      <c r="H287" s="177"/>
      <c r="I287" s="176"/>
      <c r="J287" s="194"/>
      <c r="K287" s="176"/>
      <c r="L287" s="176"/>
      <c r="M287" s="178"/>
      <c r="N287" s="1218" t="s">
        <v>856</v>
      </c>
      <c r="O287" s="1345"/>
      <c r="P287" s="1345"/>
      <c r="Q287" s="1349"/>
      <c r="R287" s="177" t="s">
        <v>857</v>
      </c>
      <c r="S287" s="176"/>
      <c r="T287" s="496"/>
      <c r="U287" s="176"/>
      <c r="V287" s="397"/>
      <c r="W287" s="501"/>
      <c r="X287" s="501"/>
      <c r="Y287" s="501"/>
      <c r="Z287" s="501"/>
      <c r="AA287" s="171"/>
      <c r="AB287" s="501" t="s">
        <v>623</v>
      </c>
      <c r="AC287" s="81" t="s">
        <v>587</v>
      </c>
      <c r="AD287" s="496" t="s">
        <v>667</v>
      </c>
      <c r="AE287" s="171"/>
      <c r="AF287" s="501"/>
      <c r="AG287" s="81" t="s">
        <v>587</v>
      </c>
      <c r="AH287" s="501" t="s">
        <v>668</v>
      </c>
      <c r="AI287" s="502" t="s">
        <v>624</v>
      </c>
      <c r="AJ287" s="500"/>
      <c r="AK287" s="176"/>
      <c r="AL287" s="176"/>
      <c r="AM287" s="178"/>
      <c r="AN287" s="185"/>
      <c r="AO287" s="187"/>
    </row>
    <row r="288" spans="1:41" ht="15.75" customHeight="1" x14ac:dyDescent="0.15">
      <c r="A288" s="330"/>
      <c r="B288" s="500"/>
      <c r="C288" s="501"/>
      <c r="D288" s="501"/>
      <c r="E288" s="502"/>
      <c r="F288" s="177"/>
      <c r="G288" s="178"/>
      <c r="H288" s="177"/>
      <c r="I288" s="176"/>
      <c r="J288" s="194"/>
      <c r="K288" s="127"/>
      <c r="L288" s="127"/>
      <c r="M288" s="128"/>
      <c r="N288" s="1370" t="s">
        <v>858</v>
      </c>
      <c r="O288" s="1361"/>
      <c r="P288" s="1361"/>
      <c r="Q288" s="1362"/>
      <c r="R288" s="206" t="s">
        <v>587</v>
      </c>
      <c r="S288" s="127" t="s">
        <v>859</v>
      </c>
      <c r="T288" s="127"/>
      <c r="U288" s="127"/>
      <c r="V288" s="244"/>
      <c r="W288" s="127"/>
      <c r="X288" s="127"/>
      <c r="Y288" s="127"/>
      <c r="Z288" s="127"/>
      <c r="AA288" s="127"/>
      <c r="AB288" s="212"/>
      <c r="AC288" s="405"/>
      <c r="AD288" s="405"/>
      <c r="AE288" s="405"/>
      <c r="AF288" s="405"/>
      <c r="AG288" s="212"/>
      <c r="AH288" s="212"/>
      <c r="AI288" s="95"/>
      <c r="AJ288" s="500"/>
      <c r="AK288" s="176"/>
      <c r="AL288" s="176"/>
      <c r="AM288" s="178"/>
      <c r="AN288" s="185"/>
      <c r="AO288" s="187"/>
    </row>
    <row r="289" spans="1:41" ht="15.75" customHeight="1" x14ac:dyDescent="0.15">
      <c r="A289" s="330"/>
      <c r="B289" s="500"/>
      <c r="C289" s="501"/>
      <c r="D289" s="501"/>
      <c r="E289" s="502"/>
      <c r="F289" s="177"/>
      <c r="G289" s="178"/>
      <c r="H289" s="177"/>
      <c r="I289" s="176"/>
      <c r="J289" s="194"/>
      <c r="K289" s="1296" t="s">
        <v>860</v>
      </c>
      <c r="L289" s="1296"/>
      <c r="M289" s="1297"/>
      <c r="N289" s="1304" t="s">
        <v>861</v>
      </c>
      <c r="O289" s="1296"/>
      <c r="P289" s="1296"/>
      <c r="Q289" s="1297"/>
      <c r="R289" s="78" t="s">
        <v>587</v>
      </c>
      <c r="S289" s="331" t="s">
        <v>844</v>
      </c>
      <c r="T289" s="171"/>
      <c r="U289" s="176"/>
      <c r="V289" s="171"/>
      <c r="W289" s="196" t="s">
        <v>587</v>
      </c>
      <c r="X289" s="331" t="s">
        <v>790</v>
      </c>
      <c r="Y289" s="171"/>
      <c r="Z289" s="171"/>
      <c r="AA289" s="195"/>
      <c r="AB289" s="196" t="s">
        <v>587</v>
      </c>
      <c r="AC289" s="331" t="s">
        <v>792</v>
      </c>
      <c r="AD289" s="176"/>
      <c r="AE289" s="195"/>
      <c r="AF289" s="331"/>
      <c r="AG289" s="176"/>
      <c r="AH289" s="176"/>
      <c r="AI289" s="502"/>
      <c r="AJ289" s="500"/>
      <c r="AK289" s="176"/>
      <c r="AL289" s="176"/>
      <c r="AM289" s="178"/>
      <c r="AN289" s="185"/>
      <c r="AO289" s="187"/>
    </row>
    <row r="290" spans="1:41" ht="15.75" customHeight="1" x14ac:dyDescent="0.15">
      <c r="A290" s="330"/>
      <c r="B290" s="177"/>
      <c r="C290" s="176"/>
      <c r="D290" s="176"/>
      <c r="E290" s="178"/>
      <c r="F290" s="177"/>
      <c r="G290" s="178"/>
      <c r="H290" s="177"/>
      <c r="I290" s="176"/>
      <c r="J290" s="194"/>
      <c r="K290" s="172"/>
      <c r="M290" s="297"/>
      <c r="N290" s="177"/>
      <c r="Q290" s="297"/>
      <c r="R290" s="129" t="s">
        <v>587</v>
      </c>
      <c r="S290" s="406" t="s">
        <v>862</v>
      </c>
      <c r="T290" s="344"/>
      <c r="U290" s="197" t="s">
        <v>587</v>
      </c>
      <c r="V290" s="298" t="s">
        <v>863</v>
      </c>
      <c r="W290" s="344"/>
      <c r="X290" s="406"/>
      <c r="Y290" s="130"/>
      <c r="Z290" s="130"/>
      <c r="AA290" s="197" t="s">
        <v>587</v>
      </c>
      <c r="AB290" s="406" t="s">
        <v>864</v>
      </c>
      <c r="AC290" s="130"/>
      <c r="AD290" s="407" t="s">
        <v>623</v>
      </c>
      <c r="AE290" s="197" t="s">
        <v>587</v>
      </c>
      <c r="AF290" s="298" t="s">
        <v>863</v>
      </c>
      <c r="AG290" s="130"/>
      <c r="AH290" s="130"/>
      <c r="AI290" s="134"/>
      <c r="AJ290" s="500"/>
      <c r="AK290" s="525"/>
      <c r="AL290" s="525"/>
      <c r="AM290" s="526"/>
      <c r="AN290" s="185"/>
      <c r="AO290" s="187"/>
    </row>
    <row r="291" spans="1:41" ht="15.75" customHeight="1" x14ac:dyDescent="0.15">
      <c r="A291" s="330"/>
      <c r="B291" s="177"/>
      <c r="C291" s="176"/>
      <c r="D291" s="176"/>
      <c r="E291" s="178"/>
      <c r="F291" s="177"/>
      <c r="G291" s="178"/>
      <c r="H291" s="177"/>
      <c r="I291" s="176"/>
      <c r="J291" s="194"/>
      <c r="K291" s="176"/>
      <c r="L291" s="176"/>
      <c r="M291" s="176"/>
      <c r="N291" s="1458" t="s">
        <v>865</v>
      </c>
      <c r="O291" s="1491"/>
      <c r="P291" s="1491"/>
      <c r="Q291" s="1492"/>
      <c r="R291" s="120" t="s">
        <v>587</v>
      </c>
      <c r="S291" s="324" t="s">
        <v>1167</v>
      </c>
      <c r="T291" s="176"/>
      <c r="U291" s="397"/>
      <c r="V291" s="397"/>
      <c r="W291" s="324" t="s">
        <v>623</v>
      </c>
      <c r="X291" s="201" t="s">
        <v>587</v>
      </c>
      <c r="Y291" s="176" t="s">
        <v>866</v>
      </c>
      <c r="Z291" s="397"/>
      <c r="AA291" s="324"/>
      <c r="AB291" s="176"/>
      <c r="AC291" s="201" t="s">
        <v>587</v>
      </c>
      <c r="AD291" s="176" t="s">
        <v>867</v>
      </c>
      <c r="AE291" s="176"/>
      <c r="AF291" s="176"/>
      <c r="AG291" s="176"/>
      <c r="AH291" s="176"/>
      <c r="AI291" s="502"/>
      <c r="AJ291" s="500"/>
      <c r="AK291" s="525"/>
      <c r="AL291" s="525"/>
      <c r="AM291" s="526"/>
      <c r="AN291" s="185"/>
      <c r="AO291" s="187"/>
    </row>
    <row r="292" spans="1:41" ht="15.75" customHeight="1" x14ac:dyDescent="0.15">
      <c r="A292" s="330"/>
      <c r="B292" s="177"/>
      <c r="C292" s="176"/>
      <c r="D292" s="176"/>
      <c r="E292" s="178"/>
      <c r="F292" s="177"/>
      <c r="G292" s="178"/>
      <c r="H292" s="177"/>
      <c r="I292" s="176"/>
      <c r="J292" s="194"/>
      <c r="K292" s="176"/>
      <c r="L292" s="176"/>
      <c r="M292" s="178"/>
      <c r="N292" s="1218" t="s">
        <v>861</v>
      </c>
      <c r="O292" s="1345"/>
      <c r="P292" s="1345"/>
      <c r="Q292" s="1349"/>
      <c r="R292" s="81" t="s">
        <v>587</v>
      </c>
      <c r="S292" s="324" t="s">
        <v>868</v>
      </c>
      <c r="T292" s="176"/>
      <c r="U292" s="397"/>
      <c r="V292" s="397"/>
      <c r="W292" s="324" t="s">
        <v>623</v>
      </c>
      <c r="X292" s="81" t="s">
        <v>587</v>
      </c>
      <c r="Y292" s="176" t="s">
        <v>866</v>
      </c>
      <c r="Z292" s="397"/>
      <c r="AA292" s="324"/>
      <c r="AB292" s="176"/>
      <c r="AC292" s="81" t="s">
        <v>587</v>
      </c>
      <c r="AD292" s="176" t="s">
        <v>867</v>
      </c>
      <c r="AE292" s="176"/>
      <c r="AF292" s="176"/>
      <c r="AG292" s="176"/>
      <c r="AH292" s="176"/>
      <c r="AI292" s="502"/>
      <c r="AJ292" s="500"/>
      <c r="AK292" s="176"/>
      <c r="AL292" s="176"/>
      <c r="AM292" s="178"/>
      <c r="AN292" s="185"/>
      <c r="AO292" s="187"/>
    </row>
    <row r="293" spans="1:41" ht="15.75" customHeight="1" x14ac:dyDescent="0.15">
      <c r="A293" s="330"/>
      <c r="B293" s="177"/>
      <c r="C293" s="176"/>
      <c r="D293" s="176"/>
      <c r="E293" s="178"/>
      <c r="F293" s="177"/>
      <c r="G293" s="178"/>
      <c r="H293" s="177"/>
      <c r="I293" s="176"/>
      <c r="J293" s="194"/>
      <c r="K293" s="176"/>
      <c r="L293" s="176"/>
      <c r="M293" s="178"/>
      <c r="N293" s="177"/>
      <c r="O293" s="176"/>
      <c r="P293" s="176"/>
      <c r="Q293" s="178"/>
      <c r="R293" s="81" t="s">
        <v>587</v>
      </c>
      <c r="S293" s="324" t="s">
        <v>869</v>
      </c>
      <c r="T293" s="176"/>
      <c r="U293" s="397"/>
      <c r="V293" s="397"/>
      <c r="W293" s="324"/>
      <c r="X293" s="171"/>
      <c r="Y293" s="171"/>
      <c r="Z293" s="397"/>
      <c r="AA293" s="324"/>
      <c r="AB293" s="176"/>
      <c r="AC293" s="397"/>
      <c r="AD293" s="176"/>
      <c r="AE293" s="176"/>
      <c r="AF293" s="176"/>
      <c r="AG293" s="176"/>
      <c r="AH293" s="176"/>
      <c r="AI293" s="502"/>
      <c r="AJ293" s="500"/>
      <c r="AK293" s="176"/>
      <c r="AL293" s="176"/>
      <c r="AM293" s="178"/>
      <c r="AN293" s="185"/>
      <c r="AO293" s="187"/>
    </row>
    <row r="294" spans="1:41" ht="15.75" customHeight="1" x14ac:dyDescent="0.15">
      <c r="A294" s="330"/>
      <c r="B294" s="177"/>
      <c r="C294" s="176"/>
      <c r="D294" s="176"/>
      <c r="E294" s="178"/>
      <c r="F294" s="177"/>
      <c r="G294" s="178"/>
      <c r="H294" s="177"/>
      <c r="I294" s="176"/>
      <c r="J294" s="194"/>
      <c r="K294" s="176"/>
      <c r="L294" s="176"/>
      <c r="M294" s="178"/>
      <c r="N294" s="503"/>
      <c r="O294" s="403"/>
      <c r="P294" s="403"/>
      <c r="Q294" s="504"/>
      <c r="R294" s="408" t="s">
        <v>623</v>
      </c>
      <c r="S294" s="190" t="s">
        <v>587</v>
      </c>
      <c r="T294" s="127" t="s">
        <v>870</v>
      </c>
      <c r="U294" s="244"/>
      <c r="V294" s="244"/>
      <c r="W294" s="328"/>
      <c r="X294" s="190" t="s">
        <v>587</v>
      </c>
      <c r="Y294" s="127" t="s">
        <v>866</v>
      </c>
      <c r="Z294" s="244"/>
      <c r="AA294" s="328"/>
      <c r="AB294" s="127"/>
      <c r="AC294" s="190" t="s">
        <v>587</v>
      </c>
      <c r="AD294" s="127" t="s">
        <v>867</v>
      </c>
      <c r="AE294" s="127"/>
      <c r="AF294" s="127"/>
      <c r="AG294" s="127"/>
      <c r="AH294" s="127"/>
      <c r="AI294" s="95"/>
      <c r="AJ294" s="500"/>
      <c r="AK294" s="176"/>
      <c r="AL294" s="176"/>
      <c r="AM294" s="178"/>
      <c r="AN294" s="185"/>
      <c r="AO294" s="187"/>
    </row>
    <row r="295" spans="1:41" ht="15.75" customHeight="1" x14ac:dyDescent="0.15">
      <c r="A295" s="330"/>
      <c r="B295" s="177"/>
      <c r="C295" s="176"/>
      <c r="D295" s="176"/>
      <c r="E295" s="178"/>
      <c r="F295" s="177"/>
      <c r="G295" s="178"/>
      <c r="H295" s="177"/>
      <c r="I295" s="176"/>
      <c r="J295" s="194"/>
      <c r="K295" s="1296" t="s">
        <v>871</v>
      </c>
      <c r="L295" s="1296"/>
      <c r="M295" s="1297"/>
      <c r="N295" s="1304" t="s">
        <v>872</v>
      </c>
      <c r="O295" s="1296"/>
      <c r="P295" s="1296"/>
      <c r="Q295" s="1297"/>
      <c r="R295" s="99" t="s">
        <v>587</v>
      </c>
      <c r="S295" s="292" t="s">
        <v>873</v>
      </c>
      <c r="T295" s="292"/>
      <c r="U295" s="292"/>
      <c r="V295" s="409"/>
      <c r="W295" s="292"/>
      <c r="X295" s="292"/>
      <c r="Y295" s="292"/>
      <c r="Z295" s="292"/>
      <c r="AA295" s="292"/>
      <c r="AB295" s="293"/>
      <c r="AC295" s="293"/>
      <c r="AD295" s="293"/>
      <c r="AE295" s="293"/>
      <c r="AF295" s="293"/>
      <c r="AG295" s="293"/>
      <c r="AH295" s="293"/>
      <c r="AI295" s="296"/>
      <c r="AJ295" s="500"/>
      <c r="AK295" s="176"/>
      <c r="AL295" s="176"/>
      <c r="AM295" s="178"/>
      <c r="AN295" s="185"/>
      <c r="AO295" s="187"/>
    </row>
    <row r="296" spans="1:41" ht="15.75" customHeight="1" x14ac:dyDescent="0.15">
      <c r="A296" s="330"/>
      <c r="B296" s="177"/>
      <c r="C296" s="176"/>
      <c r="D296" s="176"/>
      <c r="E296" s="178"/>
      <c r="F296" s="177"/>
      <c r="G296" s="178"/>
      <c r="H296" s="177"/>
      <c r="I296" s="176"/>
      <c r="J296" s="194"/>
      <c r="K296" s="1219" t="s">
        <v>874</v>
      </c>
      <c r="L296" s="1219"/>
      <c r="M296" s="1220"/>
      <c r="N296" s="1458" t="s">
        <v>875</v>
      </c>
      <c r="O296" s="1459"/>
      <c r="P296" s="1459"/>
      <c r="Q296" s="1460"/>
      <c r="R296" s="133" t="s">
        <v>587</v>
      </c>
      <c r="S296" s="75" t="s">
        <v>876</v>
      </c>
      <c r="T296" s="75"/>
      <c r="U296" s="75"/>
      <c r="V296" s="76"/>
      <c r="W296" s="75"/>
      <c r="X296" s="75"/>
      <c r="Y296" s="75"/>
      <c r="Z296" s="75"/>
      <c r="AA296" s="75"/>
      <c r="AB296" s="123"/>
      <c r="AC296" s="123"/>
      <c r="AD296" s="123"/>
      <c r="AE296" s="123"/>
      <c r="AF296" s="123"/>
      <c r="AG296" s="123"/>
      <c r="AH296" s="123"/>
      <c r="AI296" s="205"/>
      <c r="AJ296" s="500"/>
      <c r="AK296" s="525"/>
      <c r="AL296" s="525"/>
      <c r="AM296" s="526"/>
      <c r="AN296" s="185"/>
      <c r="AO296" s="187"/>
    </row>
    <row r="297" spans="1:41" ht="15.75" customHeight="1" x14ac:dyDescent="0.15">
      <c r="A297" s="330"/>
      <c r="B297" s="177"/>
      <c r="C297" s="176"/>
      <c r="D297" s="176"/>
      <c r="E297" s="178"/>
      <c r="F297" s="177"/>
      <c r="G297" s="178"/>
      <c r="H297" s="177"/>
      <c r="I297" s="176"/>
      <c r="J297" s="194"/>
      <c r="K297" s="1219" t="s">
        <v>877</v>
      </c>
      <c r="L297" s="1219"/>
      <c r="M297" s="1220"/>
      <c r="N297" s="1218"/>
      <c r="O297" s="1219"/>
      <c r="P297" s="1219"/>
      <c r="Q297" s="1220"/>
      <c r="R297" s="120" t="s">
        <v>587</v>
      </c>
      <c r="S297" s="75" t="s">
        <v>878</v>
      </c>
      <c r="T297" s="75"/>
      <c r="U297" s="75"/>
      <c r="V297" s="76"/>
      <c r="W297" s="75"/>
      <c r="X297" s="75"/>
      <c r="Y297" s="75"/>
      <c r="Z297" s="75"/>
      <c r="AA297" s="75"/>
      <c r="AB297" s="123"/>
      <c r="AC297" s="123"/>
      <c r="AD297" s="123"/>
      <c r="AE297" s="123"/>
      <c r="AF297" s="123"/>
      <c r="AG297" s="123"/>
      <c r="AH297" s="123"/>
      <c r="AI297" s="205"/>
      <c r="AJ297" s="500"/>
      <c r="AK297" s="525"/>
      <c r="AL297" s="525"/>
      <c r="AM297" s="526"/>
      <c r="AN297" s="185"/>
      <c r="AO297" s="187"/>
    </row>
    <row r="298" spans="1:41" ht="15.75" customHeight="1" x14ac:dyDescent="0.15">
      <c r="A298" s="330"/>
      <c r="B298" s="177"/>
      <c r="C298" s="176"/>
      <c r="D298" s="176"/>
      <c r="E298" s="178"/>
      <c r="F298" s="177"/>
      <c r="G298" s="178"/>
      <c r="H298" s="177"/>
      <c r="I298" s="176"/>
      <c r="J298" s="194"/>
      <c r="K298" s="1361" t="s">
        <v>879</v>
      </c>
      <c r="L298" s="1361"/>
      <c r="M298" s="1362"/>
      <c r="N298" s="515"/>
      <c r="O298" s="507"/>
      <c r="P298" s="507"/>
      <c r="Q298" s="508"/>
      <c r="R298" s="234"/>
      <c r="S298" s="244" t="s">
        <v>623</v>
      </c>
      <c r="T298" s="190" t="s">
        <v>587</v>
      </c>
      <c r="U298" s="127" t="s">
        <v>880</v>
      </c>
      <c r="V298" s="244"/>
      <c r="W298" s="127"/>
      <c r="X298" s="127"/>
      <c r="Y298" s="127"/>
      <c r="Z298" s="127"/>
      <c r="AA298" s="127"/>
      <c r="AB298" s="190" t="s">
        <v>587</v>
      </c>
      <c r="AC298" s="243" t="s">
        <v>881</v>
      </c>
      <c r="AD298" s="171"/>
      <c r="AE298" s="212"/>
      <c r="AF298" s="212"/>
      <c r="AG298" s="212" t="s">
        <v>624</v>
      </c>
      <c r="AH298" s="212"/>
      <c r="AI298" s="95"/>
      <c r="AJ298" s="185"/>
      <c r="AK298" s="171"/>
      <c r="AL298" s="171"/>
      <c r="AM298" s="186"/>
      <c r="AN298" s="185"/>
      <c r="AO298" s="187"/>
    </row>
    <row r="299" spans="1:41" ht="15.75" customHeight="1" x14ac:dyDescent="0.15">
      <c r="A299" s="330"/>
      <c r="B299" s="177"/>
      <c r="C299" s="176"/>
      <c r="D299" s="176"/>
      <c r="E299" s="178"/>
      <c r="F299" s="177"/>
      <c r="G299" s="178"/>
      <c r="H299" s="177"/>
      <c r="I299" s="176"/>
      <c r="J299" s="194"/>
      <c r="K299" s="1555" t="s">
        <v>882</v>
      </c>
      <c r="L299" s="1514"/>
      <c r="M299" s="1556"/>
      <c r="N299" s="1493" t="s">
        <v>883</v>
      </c>
      <c r="O299" s="1494"/>
      <c r="P299" s="1494"/>
      <c r="Q299" s="1495"/>
      <c r="R299" s="99" t="s">
        <v>587</v>
      </c>
      <c r="S299" s="130" t="s">
        <v>884</v>
      </c>
      <c r="T299" s="130"/>
      <c r="U299" s="130"/>
      <c r="V299" s="353"/>
      <c r="W299" s="130"/>
      <c r="X299" s="130"/>
      <c r="Y299" s="130"/>
      <c r="Z299" s="130"/>
      <c r="AA299" s="130"/>
      <c r="AB299" s="141"/>
      <c r="AC299" s="141"/>
      <c r="AD299" s="293"/>
      <c r="AE299" s="141"/>
      <c r="AF299" s="141"/>
      <c r="AG299" s="141"/>
      <c r="AH299" s="141"/>
      <c r="AI299" s="134"/>
      <c r="AJ299" s="500"/>
      <c r="AK299" s="176"/>
      <c r="AL299" s="176"/>
      <c r="AM299" s="178"/>
      <c r="AN299" s="185"/>
      <c r="AO299" s="187"/>
    </row>
    <row r="300" spans="1:41" ht="15.75" customHeight="1" x14ac:dyDescent="0.15">
      <c r="A300" s="330"/>
      <c r="B300" s="177"/>
      <c r="C300" s="176"/>
      <c r="D300" s="176"/>
      <c r="E300" s="178"/>
      <c r="F300" s="177"/>
      <c r="G300" s="178"/>
      <c r="H300" s="177"/>
      <c r="I300" s="176"/>
      <c r="J300" s="194"/>
      <c r="K300" s="1219" t="s">
        <v>885</v>
      </c>
      <c r="L300" s="1219"/>
      <c r="M300" s="1220"/>
      <c r="N300" s="1458" t="s">
        <v>886</v>
      </c>
      <c r="O300" s="1459"/>
      <c r="P300" s="1459"/>
      <c r="Q300" s="1460"/>
      <c r="R300" s="120" t="s">
        <v>587</v>
      </c>
      <c r="S300" s="75" t="s">
        <v>887</v>
      </c>
      <c r="T300" s="75"/>
      <c r="U300" s="75"/>
      <c r="V300" s="76"/>
      <c r="W300" s="75"/>
      <c r="X300" s="75"/>
      <c r="Y300" s="75"/>
      <c r="Z300" s="97"/>
      <c r="AA300" s="75"/>
      <c r="AB300" s="176"/>
      <c r="AC300" s="123"/>
      <c r="AD300" s="123"/>
      <c r="AE300" s="123"/>
      <c r="AF300" s="123"/>
      <c r="AG300" s="123"/>
      <c r="AH300" s="123"/>
      <c r="AI300" s="205"/>
      <c r="AJ300" s="500"/>
      <c r="AK300" s="525"/>
      <c r="AL300" s="525"/>
      <c r="AM300" s="526"/>
      <c r="AN300" s="185"/>
      <c r="AO300" s="187"/>
    </row>
    <row r="301" spans="1:41" ht="15.75" customHeight="1" x14ac:dyDescent="0.15">
      <c r="A301" s="330"/>
      <c r="B301" s="177"/>
      <c r="C301" s="176"/>
      <c r="D301" s="176"/>
      <c r="E301" s="178"/>
      <c r="F301" s="177"/>
      <c r="G301" s="178"/>
      <c r="H301" s="177"/>
      <c r="I301" s="176"/>
      <c r="J301" s="194"/>
      <c r="K301" s="1219" t="s">
        <v>877</v>
      </c>
      <c r="L301" s="1219"/>
      <c r="M301" s="1220"/>
      <c r="N301" s="503"/>
      <c r="O301" s="403"/>
      <c r="P301" s="403"/>
      <c r="Q301" s="504"/>
      <c r="R301" s="81" t="s">
        <v>587</v>
      </c>
      <c r="S301" s="176" t="s">
        <v>888</v>
      </c>
      <c r="T301" s="176"/>
      <c r="U301" s="176"/>
      <c r="V301" s="397"/>
      <c r="W301" s="176"/>
      <c r="X301" s="176"/>
      <c r="Y301" s="176"/>
      <c r="Z301" s="97"/>
      <c r="AA301" s="176"/>
      <c r="AB301" s="176"/>
      <c r="AC301" s="501"/>
      <c r="AD301" s="501"/>
      <c r="AE301" s="501"/>
      <c r="AF301" s="501"/>
      <c r="AG301" s="501"/>
      <c r="AH301" s="501"/>
      <c r="AI301" s="502"/>
      <c r="AJ301" s="500"/>
      <c r="AK301" s="525"/>
      <c r="AL301" s="525"/>
      <c r="AM301" s="526"/>
      <c r="AN301" s="185"/>
      <c r="AO301" s="187"/>
    </row>
    <row r="302" spans="1:41" ht="15.75" customHeight="1" x14ac:dyDescent="0.15">
      <c r="A302" s="330"/>
      <c r="B302" s="177"/>
      <c r="C302" s="176"/>
      <c r="D302" s="176"/>
      <c r="E302" s="178"/>
      <c r="F302" s="177"/>
      <c r="G302" s="178"/>
      <c r="H302" s="177"/>
      <c r="I302" s="176"/>
      <c r="J302" s="194"/>
      <c r="K302" s="1219" t="s">
        <v>879</v>
      </c>
      <c r="L302" s="1219"/>
      <c r="M302" s="1220"/>
      <c r="N302" s="503"/>
      <c r="O302" s="403"/>
      <c r="P302" s="403"/>
      <c r="Q302" s="504"/>
      <c r="R302" s="410"/>
      <c r="S302" s="81" t="s">
        <v>587</v>
      </c>
      <c r="T302" s="176" t="s">
        <v>889</v>
      </c>
      <c r="U302" s="176"/>
      <c r="V302" s="176"/>
      <c r="W302" s="397"/>
      <c r="X302" s="176"/>
      <c r="Y302" s="176"/>
      <c r="Z302" s="176"/>
      <c r="AA302" s="81" t="s">
        <v>587</v>
      </c>
      <c r="AB302" s="176" t="s">
        <v>890</v>
      </c>
      <c r="AC302" s="501"/>
      <c r="AD302" s="501"/>
      <c r="AE302" s="501"/>
      <c r="AF302" s="501"/>
      <c r="AG302" s="501"/>
      <c r="AH302" s="501"/>
      <c r="AI302" s="502"/>
      <c r="AJ302" s="500"/>
      <c r="AK302" s="411"/>
      <c r="AL302" s="411"/>
      <c r="AM302" s="412"/>
      <c r="AN302" s="185"/>
      <c r="AO302" s="187"/>
    </row>
    <row r="303" spans="1:41" ht="15.75" customHeight="1" x14ac:dyDescent="0.15">
      <c r="A303" s="330"/>
      <c r="B303" s="177"/>
      <c r="C303" s="176"/>
      <c r="D303" s="176"/>
      <c r="E303" s="178"/>
      <c r="F303" s="177"/>
      <c r="G303" s="178"/>
      <c r="H303" s="177"/>
      <c r="I303" s="176"/>
      <c r="J303" s="194"/>
      <c r="K303" s="172"/>
      <c r="L303" s="176"/>
      <c r="M303" s="178"/>
      <c r="N303" s="503"/>
      <c r="O303" s="403"/>
      <c r="P303" s="403"/>
      <c r="Q303" s="504"/>
      <c r="R303" s="171"/>
      <c r="S303" s="81" t="s">
        <v>587</v>
      </c>
      <c r="T303" s="130" t="s">
        <v>891</v>
      </c>
      <c r="U303" s="344"/>
      <c r="V303" s="344"/>
      <c r="W303" s="353"/>
      <c r="X303" s="130"/>
      <c r="Y303" s="130"/>
      <c r="Z303" s="130"/>
      <c r="AA303" s="130"/>
      <c r="AB303" s="130"/>
      <c r="AC303" s="298"/>
      <c r="AD303" s="344"/>
      <c r="AE303" s="298"/>
      <c r="AF303" s="141"/>
      <c r="AG303" s="141"/>
      <c r="AH303" s="141"/>
      <c r="AI303" s="134"/>
      <c r="AJ303" s="501"/>
      <c r="AK303" s="525"/>
      <c r="AL303" s="525"/>
      <c r="AM303" s="525"/>
      <c r="AN303" s="185"/>
      <c r="AO303" s="187"/>
    </row>
    <row r="304" spans="1:41" ht="15.75" customHeight="1" x14ac:dyDescent="0.15">
      <c r="A304" s="330"/>
      <c r="B304" s="177"/>
      <c r="C304" s="176"/>
      <c r="D304" s="176"/>
      <c r="E304" s="178"/>
      <c r="F304" s="177"/>
      <c r="G304" s="178"/>
      <c r="H304" s="177"/>
      <c r="I304" s="176"/>
      <c r="J304" s="194"/>
      <c r="K304" s="172"/>
      <c r="L304" s="176"/>
      <c r="M304" s="178"/>
      <c r="N304" s="509"/>
      <c r="O304" s="510"/>
      <c r="P304" s="510"/>
      <c r="Q304" s="511"/>
      <c r="R304" s="133" t="s">
        <v>587</v>
      </c>
      <c r="S304" s="75" t="s">
        <v>892</v>
      </c>
      <c r="T304" s="123"/>
      <c r="U304" s="75"/>
      <c r="V304" s="76"/>
      <c r="W304" s="75"/>
      <c r="X304" s="75"/>
      <c r="Y304" s="342"/>
      <c r="Z304" s="342"/>
      <c r="AA304" s="342"/>
      <c r="AB304" s="413"/>
      <c r="AC304" s="230"/>
      <c r="AD304" s="345"/>
      <c r="AE304" s="413"/>
      <c r="AF304" s="413"/>
      <c r="AG304" s="413"/>
      <c r="AH304" s="413"/>
      <c r="AI304" s="347"/>
      <c r="AJ304" s="501"/>
      <c r="AK304" s="525"/>
      <c r="AL304" s="525"/>
      <c r="AM304" s="525"/>
      <c r="AN304" s="185"/>
      <c r="AO304" s="187"/>
    </row>
    <row r="305" spans="1:41" ht="15.75" customHeight="1" thickBot="1" x14ac:dyDescent="0.2">
      <c r="A305" s="414"/>
      <c r="B305" s="213"/>
      <c r="C305" s="214"/>
      <c r="D305" s="214"/>
      <c r="E305" s="215"/>
      <c r="F305" s="213"/>
      <c r="G305" s="215"/>
      <c r="H305" s="213"/>
      <c r="I305" s="214"/>
      <c r="J305" s="415"/>
      <c r="K305" s="1542"/>
      <c r="L305" s="1542"/>
      <c r="M305" s="1570"/>
      <c r="N305" s="1557" t="s">
        <v>893</v>
      </c>
      <c r="O305" s="1558"/>
      <c r="P305" s="1558"/>
      <c r="Q305" s="1559"/>
      <c r="R305" s="416" t="s">
        <v>587</v>
      </c>
      <c r="S305" s="417" t="s">
        <v>894</v>
      </c>
      <c r="T305" s="417"/>
      <c r="U305" s="417"/>
      <c r="V305" s="418"/>
      <c r="W305" s="417"/>
      <c r="X305" s="417"/>
      <c r="Y305" s="214"/>
      <c r="Z305" s="214"/>
      <c r="AA305" s="214"/>
      <c r="AB305" s="227"/>
      <c r="AC305" s="227"/>
      <c r="AD305" s="227"/>
      <c r="AE305" s="227"/>
      <c r="AF305" s="227"/>
      <c r="AG305" s="227"/>
      <c r="AH305" s="227"/>
      <c r="AI305" s="216"/>
      <c r="AJ305" s="217"/>
      <c r="AK305" s="214"/>
      <c r="AL305" s="214"/>
      <c r="AM305" s="214"/>
      <c r="AN305" s="223"/>
      <c r="AO305" s="224"/>
    </row>
    <row r="306" spans="1:41" ht="15.75" customHeight="1" x14ac:dyDescent="0.15">
      <c r="A306" s="254"/>
      <c r="B306" s="256"/>
      <c r="C306" s="256"/>
      <c r="D306" s="256"/>
      <c r="E306" s="256"/>
      <c r="F306" s="256"/>
      <c r="G306" s="256"/>
      <c r="H306" s="256"/>
      <c r="I306" s="256"/>
      <c r="J306" s="256"/>
      <c r="K306" s="256"/>
      <c r="L306" s="256"/>
      <c r="M306" s="256"/>
      <c r="N306" s="256"/>
      <c r="O306" s="256"/>
      <c r="P306" s="256"/>
      <c r="Q306" s="256"/>
      <c r="R306" s="256"/>
      <c r="S306" s="256"/>
      <c r="T306" s="256"/>
      <c r="U306" s="256"/>
      <c r="V306" s="256"/>
      <c r="W306" s="256"/>
      <c r="X306" s="256"/>
      <c r="Y306" s="256"/>
      <c r="Z306" s="256"/>
      <c r="AA306" s="256"/>
      <c r="AB306" s="256"/>
      <c r="AC306" s="256"/>
      <c r="AD306" s="256"/>
      <c r="AE306" s="256"/>
      <c r="AF306" s="256"/>
      <c r="AG306" s="256"/>
      <c r="AH306" s="256"/>
      <c r="AI306" s="256"/>
      <c r="AJ306" s="256"/>
      <c r="AK306" s="256"/>
      <c r="AL306" s="256"/>
      <c r="AM306" s="256"/>
      <c r="AN306" s="256"/>
      <c r="AO306" s="256"/>
    </row>
    <row r="307" spans="1:41" ht="15.75" customHeight="1" x14ac:dyDescent="0.15"/>
    <row r="308" spans="1:41" ht="21" customHeight="1" x14ac:dyDescent="0.15">
      <c r="A308" s="61" t="s">
        <v>1479</v>
      </c>
      <c r="B308" s="62"/>
      <c r="C308" s="62"/>
      <c r="D308" s="62"/>
      <c r="E308" s="62"/>
      <c r="F308" s="63"/>
      <c r="G308" s="62"/>
      <c r="H308" s="62"/>
      <c r="I308" s="62"/>
      <c r="J308" s="62"/>
      <c r="K308" s="62"/>
      <c r="L308" s="62"/>
      <c r="M308" s="62"/>
      <c r="N308" s="62"/>
      <c r="O308" s="62"/>
      <c r="P308" s="62"/>
      <c r="Q308" s="62"/>
      <c r="R308" s="62"/>
      <c r="S308" s="62"/>
      <c r="T308" s="62"/>
      <c r="U308" s="62"/>
      <c r="V308" s="62"/>
      <c r="W308" s="62"/>
      <c r="X308" s="62"/>
      <c r="Y308" s="62"/>
      <c r="Z308" s="62"/>
      <c r="AA308" s="62"/>
      <c r="AB308" s="62"/>
      <c r="AC308" s="62"/>
      <c r="AD308" s="62"/>
      <c r="AE308" s="62"/>
      <c r="AF308" s="62"/>
      <c r="AG308" s="62"/>
      <c r="AH308" s="62"/>
      <c r="AI308" s="62"/>
      <c r="AJ308" s="63"/>
      <c r="AK308" s="62"/>
      <c r="AL308" s="62"/>
      <c r="AM308" s="171"/>
      <c r="AN308" s="171"/>
      <c r="AO308" s="65" t="s">
        <v>1439</v>
      </c>
    </row>
    <row r="309" spans="1:41" ht="15.75" customHeight="1" thickBot="1" x14ac:dyDescent="0.2">
      <c r="A309" s="68" t="s">
        <v>715</v>
      </c>
      <c r="B309" s="62"/>
      <c r="C309" s="62"/>
      <c r="D309" s="62"/>
      <c r="E309" s="62"/>
      <c r="F309" s="63"/>
      <c r="G309" s="62"/>
      <c r="H309" s="70" t="s">
        <v>573</v>
      </c>
      <c r="I309" s="62"/>
      <c r="J309" s="62"/>
      <c r="K309" s="62"/>
      <c r="L309" s="62"/>
      <c r="M309" s="62"/>
      <c r="N309" s="62"/>
      <c r="O309" s="62"/>
      <c r="P309" s="62"/>
      <c r="Q309" s="62"/>
      <c r="R309" s="62"/>
      <c r="S309" s="62"/>
      <c r="T309" s="62"/>
      <c r="U309" s="62"/>
      <c r="V309" s="62"/>
      <c r="W309" s="62"/>
      <c r="X309" s="62"/>
      <c r="Y309" s="62"/>
      <c r="Z309" s="62"/>
      <c r="AA309" s="62"/>
      <c r="AB309" s="62"/>
      <c r="AC309" s="62"/>
      <c r="AD309" s="62"/>
      <c r="AE309" s="62"/>
      <c r="AF309" s="62"/>
      <c r="AG309" s="62"/>
      <c r="AH309" s="62"/>
      <c r="AI309" s="62"/>
      <c r="AJ309" s="63"/>
      <c r="AK309" s="62"/>
      <c r="AL309" s="62"/>
      <c r="AM309" s="171"/>
      <c r="AN309" s="171"/>
      <c r="AO309" s="65"/>
    </row>
    <row r="310" spans="1:41" ht="15.75" customHeight="1" x14ac:dyDescent="0.15">
      <c r="A310" s="225"/>
      <c r="B310" s="1229" t="s">
        <v>574</v>
      </c>
      <c r="C310" s="1227"/>
      <c r="D310" s="1227"/>
      <c r="E310" s="1228"/>
      <c r="F310" s="1256" t="s">
        <v>575</v>
      </c>
      <c r="G310" s="1426"/>
      <c r="H310" s="1260" t="s">
        <v>576</v>
      </c>
      <c r="I310" s="1261"/>
      <c r="J310" s="1262"/>
      <c r="K310" s="1227" t="s">
        <v>30</v>
      </c>
      <c r="L310" s="1227"/>
      <c r="M310" s="1228"/>
      <c r="N310" s="1266" t="s">
        <v>577</v>
      </c>
      <c r="O310" s="1267"/>
      <c r="P310" s="1267"/>
      <c r="Q310" s="1267"/>
      <c r="R310" s="1267"/>
      <c r="S310" s="1267"/>
      <c r="T310" s="1267"/>
      <c r="U310" s="1267"/>
      <c r="V310" s="1267"/>
      <c r="W310" s="1267"/>
      <c r="X310" s="1267"/>
      <c r="Y310" s="1267"/>
      <c r="Z310" s="1267"/>
      <c r="AA310" s="1267"/>
      <c r="AB310" s="1267"/>
      <c r="AC310" s="1267"/>
      <c r="AD310" s="1267"/>
      <c r="AE310" s="1267"/>
      <c r="AF310" s="1267"/>
      <c r="AG310" s="1267"/>
      <c r="AH310" s="1267"/>
      <c r="AI310" s="1267"/>
      <c r="AJ310" s="1267"/>
      <c r="AK310" s="1267"/>
      <c r="AL310" s="1267"/>
      <c r="AM310" s="1268"/>
      <c r="AN310" s="1431" t="s">
        <v>578</v>
      </c>
      <c r="AO310" s="1432"/>
    </row>
    <row r="311" spans="1:41" ht="15.75" customHeight="1" thickBot="1" x14ac:dyDescent="0.2">
      <c r="A311" s="226"/>
      <c r="B311" s="1273" t="s">
        <v>579</v>
      </c>
      <c r="C311" s="1274"/>
      <c r="D311" s="1274"/>
      <c r="E311" s="1275"/>
      <c r="F311" s="1427"/>
      <c r="G311" s="1428"/>
      <c r="H311" s="1263"/>
      <c r="I311" s="1264"/>
      <c r="J311" s="1265"/>
      <c r="K311" s="1274" t="s">
        <v>580</v>
      </c>
      <c r="L311" s="1274"/>
      <c r="M311" s="1275"/>
      <c r="N311" s="1277" t="s">
        <v>580</v>
      </c>
      <c r="O311" s="1278"/>
      <c r="P311" s="1278"/>
      <c r="Q311" s="1279"/>
      <c r="R311" s="1280" t="s">
        <v>581</v>
      </c>
      <c r="S311" s="1281"/>
      <c r="T311" s="1281"/>
      <c r="U311" s="1281"/>
      <c r="V311" s="1281"/>
      <c r="W311" s="1281"/>
      <c r="X311" s="1281"/>
      <c r="Y311" s="1281"/>
      <c r="Z311" s="1281"/>
      <c r="AA311" s="1281"/>
      <c r="AB311" s="1281"/>
      <c r="AC311" s="1281"/>
      <c r="AD311" s="1281"/>
      <c r="AE311" s="1281"/>
      <c r="AF311" s="1281"/>
      <c r="AG311" s="1281"/>
      <c r="AH311" s="1281"/>
      <c r="AI311" s="1282"/>
      <c r="AJ311" s="1280" t="s">
        <v>582</v>
      </c>
      <c r="AK311" s="1281"/>
      <c r="AL311" s="1281"/>
      <c r="AM311" s="1281"/>
      <c r="AN311" s="1433"/>
      <c r="AO311" s="1434"/>
    </row>
    <row r="312" spans="1:41" ht="15.75" customHeight="1" x14ac:dyDescent="0.15">
      <c r="A312" s="419">
        <v>10</v>
      </c>
      <c r="B312" s="159" t="s">
        <v>1168</v>
      </c>
      <c r="C312" s="160"/>
      <c r="D312" s="160"/>
      <c r="E312" s="161"/>
      <c r="F312" s="420"/>
      <c r="G312" s="421"/>
      <c r="H312" s="516"/>
      <c r="I312" s="228"/>
      <c r="J312" s="74"/>
      <c r="K312" s="1521"/>
      <c r="L312" s="1522"/>
      <c r="M312" s="161" t="s">
        <v>895</v>
      </c>
      <c r="N312" s="1210" t="s">
        <v>896</v>
      </c>
      <c r="O312" s="1211"/>
      <c r="P312" s="1211"/>
      <c r="Q312" s="1212"/>
      <c r="R312" s="496" t="s">
        <v>897</v>
      </c>
      <c r="S312" s="496"/>
      <c r="T312" s="160"/>
      <c r="U312" s="201" t="s">
        <v>587</v>
      </c>
      <c r="V312" s="368" t="s">
        <v>898</v>
      </c>
      <c r="W312" s="160"/>
      <c r="X312" s="497"/>
      <c r="Y312" s="422"/>
      <c r="Z312" s="422"/>
      <c r="AA312" s="422"/>
      <c r="AB312" s="195"/>
      <c r="AC312" s="201" t="s">
        <v>587</v>
      </c>
      <c r="AD312" s="100" t="s">
        <v>899</v>
      </c>
      <c r="AE312" s="422"/>
      <c r="AF312" s="422"/>
      <c r="AG312" s="422"/>
      <c r="AH312" s="422"/>
      <c r="AI312" s="498"/>
      <c r="AJ312" s="78" t="s">
        <v>587</v>
      </c>
      <c r="AK312" s="183" t="s">
        <v>701</v>
      </c>
      <c r="AL312" s="176"/>
      <c r="AM312" s="176"/>
      <c r="AN312" s="386"/>
      <c r="AO312" s="387"/>
    </row>
    <row r="313" spans="1:41" ht="15.75" customHeight="1" x14ac:dyDescent="0.15">
      <c r="A313" s="1206" t="s">
        <v>1169</v>
      </c>
      <c r="B313" s="1218" t="s">
        <v>747</v>
      </c>
      <c r="C313" s="1219"/>
      <c r="D313" s="1219"/>
      <c r="E313" s="1220"/>
      <c r="F313" s="1445" t="s">
        <v>628</v>
      </c>
      <c r="G313" s="1446"/>
      <c r="H313" s="78" t="s">
        <v>587</v>
      </c>
      <c r="I313" s="1216" t="s">
        <v>590</v>
      </c>
      <c r="J313" s="1217"/>
      <c r="K313" s="496"/>
      <c r="L313" s="496"/>
      <c r="M313" s="530"/>
      <c r="N313" s="403"/>
      <c r="O313" s="403"/>
      <c r="P313" s="403"/>
      <c r="Q313" s="504"/>
      <c r="R313" s="496"/>
      <c r="S313" s="496"/>
      <c r="T313" s="176"/>
      <c r="U313" s="81" t="s">
        <v>587</v>
      </c>
      <c r="V313" s="176" t="s">
        <v>301</v>
      </c>
      <c r="W313" s="176"/>
      <c r="X313" s="501"/>
      <c r="Y313" s="81" t="s">
        <v>587</v>
      </c>
      <c r="Z313" s="176" t="s">
        <v>900</v>
      </c>
      <c r="AA313" s="423"/>
      <c r="AB313" s="423"/>
      <c r="AC313" s="423"/>
      <c r="AD313" s="423"/>
      <c r="AE313" s="423"/>
      <c r="AF313" s="423"/>
      <c r="AG313" s="423"/>
      <c r="AH313" s="423"/>
      <c r="AI313" s="502"/>
      <c r="AJ313" s="78" t="s">
        <v>587</v>
      </c>
      <c r="AK313" s="183" t="s">
        <v>651</v>
      </c>
      <c r="AL313" s="176"/>
      <c r="AM313" s="176"/>
      <c r="AN313" s="1233" t="s">
        <v>1076</v>
      </c>
      <c r="AO313" s="1234"/>
    </row>
    <row r="314" spans="1:41" ht="15.75" customHeight="1" x14ac:dyDescent="0.15">
      <c r="A314" s="1206"/>
      <c r="B314" s="1518" t="s">
        <v>901</v>
      </c>
      <c r="C314" s="1519"/>
      <c r="D314" s="1519"/>
      <c r="E314" s="1520"/>
      <c r="F314" s="1445"/>
      <c r="G314" s="1446"/>
      <c r="H314" s="78" t="s">
        <v>587</v>
      </c>
      <c r="I314" s="1216" t="s">
        <v>593</v>
      </c>
      <c r="J314" s="1217"/>
      <c r="K314" s="496"/>
      <c r="L314" s="496"/>
      <c r="M314" s="530"/>
      <c r="N314" s="403"/>
      <c r="O314" s="403"/>
      <c r="P314" s="403"/>
      <c r="Q314" s="504"/>
      <c r="R314" s="202" t="s">
        <v>902</v>
      </c>
      <c r="S314" s="202"/>
      <c r="T314" s="75"/>
      <c r="U314" s="201" t="s">
        <v>587</v>
      </c>
      <c r="V314" s="202" t="s">
        <v>898</v>
      </c>
      <c r="W314" s="75"/>
      <c r="X314" s="123"/>
      <c r="Y314" s="424"/>
      <c r="Z314" s="424"/>
      <c r="AA314" s="424"/>
      <c r="AB314" s="76"/>
      <c r="AC314" s="201" t="s">
        <v>587</v>
      </c>
      <c r="AD314" s="75" t="s">
        <v>899</v>
      </c>
      <c r="AE314" s="424"/>
      <c r="AF314" s="424"/>
      <c r="AG314" s="424"/>
      <c r="AH314" s="424"/>
      <c r="AI314" s="205"/>
      <c r="AJ314" s="78" t="s">
        <v>587</v>
      </c>
      <c r="AK314" s="183" t="s">
        <v>754</v>
      </c>
      <c r="AL314" s="176"/>
      <c r="AM314" s="176"/>
      <c r="AN314" s="1233"/>
      <c r="AO314" s="1234"/>
    </row>
    <row r="315" spans="1:41" ht="15.75" customHeight="1" x14ac:dyDescent="0.15">
      <c r="A315" s="330"/>
      <c r="B315" s="188"/>
      <c r="C315" s="425"/>
      <c r="D315" s="425"/>
      <c r="E315" s="426"/>
      <c r="F315" s="1445"/>
      <c r="G315" s="1446"/>
      <c r="H315" s="78" t="s">
        <v>587</v>
      </c>
      <c r="I315" s="1216" t="s">
        <v>595</v>
      </c>
      <c r="J315" s="1217"/>
      <c r="K315" s="176"/>
      <c r="L315" s="176"/>
      <c r="M315" s="178"/>
      <c r="N315" s="177"/>
      <c r="O315" s="176"/>
      <c r="P315" s="176"/>
      <c r="Q315" s="178"/>
      <c r="R315" s="298"/>
      <c r="S315" s="298"/>
      <c r="T315" s="130"/>
      <c r="U315" s="81" t="s">
        <v>587</v>
      </c>
      <c r="V315" s="130" t="s">
        <v>301</v>
      </c>
      <c r="W315" s="130"/>
      <c r="X315" s="141"/>
      <c r="Y315" s="197" t="s">
        <v>587</v>
      </c>
      <c r="Z315" s="130" t="s">
        <v>900</v>
      </c>
      <c r="AA315" s="427"/>
      <c r="AB315" s="427"/>
      <c r="AC315" s="427"/>
      <c r="AD315" s="427"/>
      <c r="AE315" s="427"/>
      <c r="AF315" s="427"/>
      <c r="AG315" s="427"/>
      <c r="AH315" s="427"/>
      <c r="AI315" s="134"/>
      <c r="AJ315" s="78" t="s">
        <v>587</v>
      </c>
      <c r="AK315" s="1453"/>
      <c r="AL315" s="1453"/>
      <c r="AM315" s="1454"/>
      <c r="AN315" s="1283" t="s">
        <v>587</v>
      </c>
      <c r="AO315" s="1284"/>
    </row>
    <row r="316" spans="1:41" ht="15.75" customHeight="1" x14ac:dyDescent="0.15">
      <c r="A316" s="330"/>
      <c r="B316" s="177"/>
      <c r="C316" s="176"/>
      <c r="D316" s="176"/>
      <c r="E316" s="178"/>
      <c r="F316" s="1445"/>
      <c r="G316" s="1446"/>
      <c r="H316" s="78" t="s">
        <v>587</v>
      </c>
      <c r="I316" s="1216" t="s">
        <v>597</v>
      </c>
      <c r="J316" s="1217"/>
      <c r="K316" s="496"/>
      <c r="L316" s="496"/>
      <c r="M316" s="530"/>
      <c r="N316" s="403"/>
      <c r="O316" s="403"/>
      <c r="P316" s="403"/>
      <c r="Q316" s="504"/>
      <c r="R316" s="496" t="s">
        <v>903</v>
      </c>
      <c r="S316" s="496"/>
      <c r="T316" s="176"/>
      <c r="U316" s="201" t="s">
        <v>587</v>
      </c>
      <c r="V316" s="496" t="s">
        <v>898</v>
      </c>
      <c r="W316" s="176"/>
      <c r="X316" s="501"/>
      <c r="Y316" s="423"/>
      <c r="Z316" s="423"/>
      <c r="AA316" s="423"/>
      <c r="AB316" s="397"/>
      <c r="AC316" s="201" t="s">
        <v>587</v>
      </c>
      <c r="AD316" s="176" t="s">
        <v>899</v>
      </c>
      <c r="AE316" s="423"/>
      <c r="AF316" s="423"/>
      <c r="AG316" s="423"/>
      <c r="AH316" s="423"/>
      <c r="AI316" s="502"/>
      <c r="AJ316" s="78" t="s">
        <v>587</v>
      </c>
      <c r="AK316" s="1453"/>
      <c r="AL316" s="1453"/>
      <c r="AM316" s="1454"/>
      <c r="AN316" s="391"/>
      <c r="AO316" s="392"/>
    </row>
    <row r="317" spans="1:41" ht="15.75" customHeight="1" x14ac:dyDescent="0.15">
      <c r="A317" s="330"/>
      <c r="B317" s="78" t="s">
        <v>587</v>
      </c>
      <c r="C317" s="235" t="s">
        <v>599</v>
      </c>
      <c r="D317" s="176"/>
      <c r="E317" s="178"/>
      <c r="F317" s="176"/>
      <c r="G317" s="176"/>
      <c r="H317" s="500"/>
      <c r="I317" s="501"/>
      <c r="J317" s="189"/>
      <c r="K317" s="496"/>
      <c r="L317" s="496"/>
      <c r="M317" s="530"/>
      <c r="N317" s="403"/>
      <c r="O317" s="403"/>
      <c r="P317" s="403"/>
      <c r="Q317" s="504"/>
      <c r="R317" s="496"/>
      <c r="S317" s="496"/>
      <c r="T317" s="176"/>
      <c r="U317" s="190" t="s">
        <v>587</v>
      </c>
      <c r="V317" s="176" t="s">
        <v>301</v>
      </c>
      <c r="W317" s="176"/>
      <c r="X317" s="501"/>
      <c r="Y317" s="81" t="s">
        <v>587</v>
      </c>
      <c r="Z317" s="176" t="s">
        <v>900</v>
      </c>
      <c r="AA317" s="423"/>
      <c r="AB317" s="423"/>
      <c r="AC317" s="428"/>
      <c r="AD317" s="423"/>
      <c r="AE317" s="423"/>
      <c r="AF317" s="423"/>
      <c r="AG317" s="423"/>
      <c r="AH317" s="423"/>
      <c r="AI317" s="502"/>
      <c r="AJ317" s="501"/>
      <c r="AK317" s="176"/>
      <c r="AL317" s="176"/>
      <c r="AM317" s="176"/>
      <c r="AN317" s="391"/>
      <c r="AO317" s="392"/>
    </row>
    <row r="318" spans="1:41" ht="15.75" customHeight="1" x14ac:dyDescent="0.15">
      <c r="A318" s="330"/>
      <c r="B318" s="391"/>
      <c r="C318" s="235"/>
      <c r="D318" s="176"/>
      <c r="E318" s="178"/>
      <c r="F318" s="176"/>
      <c r="G318" s="176"/>
      <c r="H318" s="500"/>
      <c r="I318" s="501"/>
      <c r="J318" s="189"/>
      <c r="K318" s="1552"/>
      <c r="L318" s="1553"/>
      <c r="M318" s="429" t="s">
        <v>895</v>
      </c>
      <c r="N318" s="1288" t="s">
        <v>896</v>
      </c>
      <c r="O318" s="1554"/>
      <c r="P318" s="1554"/>
      <c r="Q318" s="1289"/>
      <c r="R318" s="495" t="s">
        <v>897</v>
      </c>
      <c r="S318" s="495"/>
      <c r="T318" s="100"/>
      <c r="U318" s="81" t="s">
        <v>587</v>
      </c>
      <c r="V318" s="495" t="s">
        <v>898</v>
      </c>
      <c r="W318" s="100"/>
      <c r="X318" s="497"/>
      <c r="Y318" s="422"/>
      <c r="Z318" s="422"/>
      <c r="AA318" s="422"/>
      <c r="AB318" s="195"/>
      <c r="AC318" s="81" t="s">
        <v>587</v>
      </c>
      <c r="AD318" s="100" t="s">
        <v>899</v>
      </c>
      <c r="AE318" s="422"/>
      <c r="AF318" s="422"/>
      <c r="AG318" s="422"/>
      <c r="AH318" s="422"/>
      <c r="AI318" s="498"/>
      <c r="AJ318" s="501"/>
      <c r="AK318" s="176"/>
      <c r="AL318" s="176"/>
      <c r="AM318" s="178"/>
      <c r="AN318" s="231"/>
      <c r="AO318" s="392"/>
    </row>
    <row r="319" spans="1:41" ht="15.75" customHeight="1" x14ac:dyDescent="0.15">
      <c r="A319" s="330"/>
      <c r="B319" s="391"/>
      <c r="C319" s="235"/>
      <c r="D319" s="176"/>
      <c r="E319" s="178"/>
      <c r="F319" s="176"/>
      <c r="G319" s="176"/>
      <c r="H319" s="500"/>
      <c r="I319" s="501"/>
      <c r="J319" s="189"/>
      <c r="K319" s="496"/>
      <c r="L319" s="496"/>
      <c r="M319" s="530"/>
      <c r="N319" s="403"/>
      <c r="O319" s="403"/>
      <c r="P319" s="403"/>
      <c r="Q319" s="504"/>
      <c r="R319" s="496"/>
      <c r="S319" s="496"/>
      <c r="T319" s="176"/>
      <c r="U319" s="81" t="s">
        <v>587</v>
      </c>
      <c r="V319" s="176" t="s">
        <v>301</v>
      </c>
      <c r="W319" s="176"/>
      <c r="X319" s="501"/>
      <c r="Y319" s="81" t="s">
        <v>587</v>
      </c>
      <c r="Z319" s="176" t="s">
        <v>900</v>
      </c>
      <c r="AA319" s="423"/>
      <c r="AB319" s="423"/>
      <c r="AC319" s="423"/>
      <c r="AD319" s="423"/>
      <c r="AE319" s="423"/>
      <c r="AF319" s="423"/>
      <c r="AG319" s="423"/>
      <c r="AH319" s="423"/>
      <c r="AI319" s="502"/>
      <c r="AJ319" s="501"/>
      <c r="AK319" s="176"/>
      <c r="AL319" s="176"/>
      <c r="AM319" s="178"/>
      <c r="AN319" s="231"/>
      <c r="AO319" s="392"/>
    </row>
    <row r="320" spans="1:41" ht="15.75" customHeight="1" x14ac:dyDescent="0.15">
      <c r="A320" s="330"/>
      <c r="B320" s="391"/>
      <c r="C320" s="235"/>
      <c r="D320" s="176"/>
      <c r="E320" s="178"/>
      <c r="F320" s="176"/>
      <c r="G320" s="176"/>
      <c r="H320" s="500"/>
      <c r="I320" s="501"/>
      <c r="J320" s="189"/>
      <c r="K320" s="496"/>
      <c r="L320" s="496"/>
      <c r="M320" s="530"/>
      <c r="N320" s="403"/>
      <c r="O320" s="403"/>
      <c r="P320" s="403"/>
      <c r="Q320" s="504"/>
      <c r="R320" s="202" t="s">
        <v>902</v>
      </c>
      <c r="S320" s="202"/>
      <c r="T320" s="75"/>
      <c r="U320" s="201" t="s">
        <v>587</v>
      </c>
      <c r="V320" s="202" t="s">
        <v>898</v>
      </c>
      <c r="W320" s="75"/>
      <c r="X320" s="123"/>
      <c r="Y320" s="424"/>
      <c r="Z320" s="424"/>
      <c r="AA320" s="424"/>
      <c r="AB320" s="76"/>
      <c r="AC320" s="201" t="s">
        <v>587</v>
      </c>
      <c r="AD320" s="75" t="s">
        <v>899</v>
      </c>
      <c r="AE320" s="424"/>
      <c r="AF320" s="424"/>
      <c r="AG320" s="424"/>
      <c r="AH320" s="424"/>
      <c r="AI320" s="205"/>
      <c r="AJ320" s="501"/>
      <c r="AK320" s="176"/>
      <c r="AL320" s="176"/>
      <c r="AM320" s="178"/>
      <c r="AN320" s="231"/>
      <c r="AO320" s="392"/>
    </row>
    <row r="321" spans="1:41" ht="15.75" customHeight="1" x14ac:dyDescent="0.15">
      <c r="A321" s="330"/>
      <c r="B321" s="391"/>
      <c r="C321" s="235"/>
      <c r="D321" s="176"/>
      <c r="E321" s="178"/>
      <c r="F321" s="176"/>
      <c r="G321" s="176"/>
      <c r="H321" s="500"/>
      <c r="I321" s="501"/>
      <c r="J321" s="189"/>
      <c r="K321" s="176"/>
      <c r="L321" s="176"/>
      <c r="M321" s="178"/>
      <c r="N321" s="177"/>
      <c r="O321" s="176"/>
      <c r="P321" s="176"/>
      <c r="Q321" s="178"/>
      <c r="R321" s="298"/>
      <c r="S321" s="298"/>
      <c r="T321" s="130"/>
      <c r="U321" s="81" t="s">
        <v>587</v>
      </c>
      <c r="V321" s="130" t="s">
        <v>301</v>
      </c>
      <c r="W321" s="130"/>
      <c r="X321" s="141"/>
      <c r="Y321" s="197" t="s">
        <v>587</v>
      </c>
      <c r="Z321" s="130" t="s">
        <v>900</v>
      </c>
      <c r="AA321" s="427"/>
      <c r="AB321" s="427"/>
      <c r="AC321" s="427"/>
      <c r="AD321" s="427"/>
      <c r="AE321" s="427"/>
      <c r="AF321" s="427"/>
      <c r="AG321" s="427"/>
      <c r="AH321" s="427"/>
      <c r="AI321" s="134"/>
      <c r="AJ321" s="501"/>
      <c r="AK321" s="176"/>
      <c r="AL321" s="176"/>
      <c r="AM321" s="178"/>
      <c r="AN321" s="231"/>
      <c r="AO321" s="392"/>
    </row>
    <row r="322" spans="1:41" ht="15.75" customHeight="1" x14ac:dyDescent="0.15">
      <c r="A322" s="330"/>
      <c r="B322" s="391"/>
      <c r="C322" s="235"/>
      <c r="D322" s="176"/>
      <c r="E322" s="178"/>
      <c r="F322" s="176"/>
      <c r="G322" s="176"/>
      <c r="H322" s="500"/>
      <c r="I322" s="501"/>
      <c r="J322" s="189"/>
      <c r="K322" s="496"/>
      <c r="L322" s="496"/>
      <c r="M322" s="530"/>
      <c r="N322" s="403"/>
      <c r="O322" s="403"/>
      <c r="P322" s="403"/>
      <c r="Q322" s="504"/>
      <c r="R322" s="496" t="s">
        <v>903</v>
      </c>
      <c r="S322" s="496"/>
      <c r="T322" s="176"/>
      <c r="U322" s="201" t="s">
        <v>587</v>
      </c>
      <c r="V322" s="496" t="s">
        <v>898</v>
      </c>
      <c r="W322" s="176"/>
      <c r="X322" s="501"/>
      <c r="Y322" s="423"/>
      <c r="Z322" s="423"/>
      <c r="AA322" s="423"/>
      <c r="AB322" s="397"/>
      <c r="AC322" s="201" t="s">
        <v>587</v>
      </c>
      <c r="AD322" s="176" t="s">
        <v>899</v>
      </c>
      <c r="AE322" s="423"/>
      <c r="AF322" s="423"/>
      <c r="AG322" s="423"/>
      <c r="AH322" s="423"/>
      <c r="AI322" s="502"/>
      <c r="AJ322" s="501"/>
      <c r="AK322" s="176"/>
      <c r="AL322" s="176"/>
      <c r="AM322" s="178"/>
      <c r="AN322" s="231"/>
      <c r="AO322" s="392"/>
    </row>
    <row r="323" spans="1:41" ht="15.75" customHeight="1" x14ac:dyDescent="0.15">
      <c r="A323" s="330"/>
      <c r="B323" s="391"/>
      <c r="C323" s="235"/>
      <c r="D323" s="176"/>
      <c r="E323" s="178"/>
      <c r="F323" s="176"/>
      <c r="G323" s="176"/>
      <c r="H323" s="500"/>
      <c r="I323" s="501"/>
      <c r="J323" s="189"/>
      <c r="K323" s="243"/>
      <c r="L323" s="243"/>
      <c r="M323" s="233"/>
      <c r="N323" s="507"/>
      <c r="O323" s="507"/>
      <c r="P323" s="507"/>
      <c r="Q323" s="508"/>
      <c r="R323" s="243"/>
      <c r="S323" s="243"/>
      <c r="T323" s="127"/>
      <c r="U323" s="190" t="s">
        <v>587</v>
      </c>
      <c r="V323" s="176" t="s">
        <v>301</v>
      </c>
      <c r="W323" s="176"/>
      <c r="X323" s="501"/>
      <c r="Y323" s="81" t="s">
        <v>587</v>
      </c>
      <c r="Z323" s="176" t="s">
        <v>900</v>
      </c>
      <c r="AA323" s="423"/>
      <c r="AB323" s="423"/>
      <c r="AC323" s="428"/>
      <c r="AD323" s="428"/>
      <c r="AE323" s="428"/>
      <c r="AF323" s="428"/>
      <c r="AG323" s="428"/>
      <c r="AH323" s="428"/>
      <c r="AI323" s="95"/>
      <c r="AJ323" s="501"/>
      <c r="AK323" s="176"/>
      <c r="AL323" s="176"/>
      <c r="AM323" s="178"/>
      <c r="AN323" s="231"/>
      <c r="AO323" s="392"/>
    </row>
    <row r="324" spans="1:41" ht="15.75" customHeight="1" x14ac:dyDescent="0.15">
      <c r="A324" s="330"/>
      <c r="B324" s="391"/>
      <c r="C324" s="231"/>
      <c r="D324" s="231"/>
      <c r="E324" s="249"/>
      <c r="F324" s="231"/>
      <c r="G324" s="231"/>
      <c r="H324" s="391"/>
      <c r="I324" s="231"/>
      <c r="J324" s="430"/>
      <c r="K324" s="1552"/>
      <c r="L324" s="1553"/>
      <c r="M324" s="429" t="s">
        <v>895</v>
      </c>
      <c r="N324" s="1288" t="s">
        <v>896</v>
      </c>
      <c r="O324" s="1554"/>
      <c r="P324" s="1554"/>
      <c r="Q324" s="1289"/>
      <c r="R324" s="495" t="s">
        <v>897</v>
      </c>
      <c r="S324" s="495"/>
      <c r="T324" s="100"/>
      <c r="U324" s="81" t="s">
        <v>587</v>
      </c>
      <c r="V324" s="495" t="s">
        <v>898</v>
      </c>
      <c r="W324" s="100"/>
      <c r="X324" s="497"/>
      <c r="Y324" s="422"/>
      <c r="Z324" s="422"/>
      <c r="AA324" s="422"/>
      <c r="AB324" s="195"/>
      <c r="AC324" s="81" t="s">
        <v>587</v>
      </c>
      <c r="AD324" s="100" t="s">
        <v>899</v>
      </c>
      <c r="AE324" s="422"/>
      <c r="AF324" s="422"/>
      <c r="AG324" s="422"/>
      <c r="AH324" s="422"/>
      <c r="AI324" s="498"/>
      <c r="AJ324" s="391"/>
      <c r="AK324" s="231"/>
      <c r="AL324" s="231"/>
      <c r="AM324" s="249"/>
      <c r="AN324" s="231"/>
      <c r="AO324" s="392"/>
    </row>
    <row r="325" spans="1:41" ht="15.75" customHeight="1" x14ac:dyDescent="0.15">
      <c r="A325" s="330"/>
      <c r="B325" s="391"/>
      <c r="C325" s="231"/>
      <c r="D325" s="231"/>
      <c r="E325" s="249"/>
      <c r="F325" s="231"/>
      <c r="G325" s="231"/>
      <c r="H325" s="391"/>
      <c r="I325" s="231"/>
      <c r="J325" s="430"/>
      <c r="K325" s="496"/>
      <c r="L325" s="496"/>
      <c r="M325" s="530"/>
      <c r="N325" s="403"/>
      <c r="O325" s="403"/>
      <c r="P325" s="403"/>
      <c r="Q325" s="504"/>
      <c r="R325" s="496"/>
      <c r="S325" s="496"/>
      <c r="T325" s="176"/>
      <c r="U325" s="81" t="s">
        <v>587</v>
      </c>
      <c r="V325" s="176" t="s">
        <v>301</v>
      </c>
      <c r="W325" s="176"/>
      <c r="X325" s="501"/>
      <c r="Y325" s="81" t="s">
        <v>587</v>
      </c>
      <c r="Z325" s="176" t="s">
        <v>900</v>
      </c>
      <c r="AA325" s="423"/>
      <c r="AB325" s="423"/>
      <c r="AC325" s="423"/>
      <c r="AD325" s="423"/>
      <c r="AE325" s="423"/>
      <c r="AF325" s="423"/>
      <c r="AG325" s="423"/>
      <c r="AH325" s="423"/>
      <c r="AI325" s="502"/>
      <c r="AJ325" s="391"/>
      <c r="AK325" s="231"/>
      <c r="AL325" s="231"/>
      <c r="AM325" s="249"/>
      <c r="AN325" s="231"/>
      <c r="AO325" s="392"/>
    </row>
    <row r="326" spans="1:41" ht="15.75" customHeight="1" x14ac:dyDescent="0.15">
      <c r="A326" s="330"/>
      <c r="B326" s="391"/>
      <c r="C326" s="231"/>
      <c r="D326" s="231"/>
      <c r="E326" s="249"/>
      <c r="F326" s="231"/>
      <c r="G326" s="231"/>
      <c r="H326" s="391"/>
      <c r="I326" s="231"/>
      <c r="J326" s="430"/>
      <c r="K326" s="496"/>
      <c r="L326" s="496"/>
      <c r="M326" s="530"/>
      <c r="N326" s="403"/>
      <c r="O326" s="403"/>
      <c r="P326" s="403"/>
      <c r="Q326" s="504"/>
      <c r="R326" s="202" t="s">
        <v>902</v>
      </c>
      <c r="S326" s="202"/>
      <c r="T326" s="75"/>
      <c r="U326" s="201" t="s">
        <v>587</v>
      </c>
      <c r="V326" s="202" t="s">
        <v>898</v>
      </c>
      <c r="W326" s="75"/>
      <c r="X326" s="123"/>
      <c r="Y326" s="424"/>
      <c r="Z326" s="424"/>
      <c r="AA326" s="424"/>
      <c r="AB326" s="76"/>
      <c r="AC326" s="201" t="s">
        <v>587</v>
      </c>
      <c r="AD326" s="75" t="s">
        <v>899</v>
      </c>
      <c r="AE326" s="424"/>
      <c r="AF326" s="424"/>
      <c r="AG326" s="424"/>
      <c r="AH326" s="424"/>
      <c r="AI326" s="205"/>
      <c r="AJ326" s="391"/>
      <c r="AK326" s="231"/>
      <c r="AL326" s="231"/>
      <c r="AM326" s="249"/>
      <c r="AN326" s="231"/>
      <c r="AO326" s="392"/>
    </row>
    <row r="327" spans="1:41" ht="15.75" customHeight="1" x14ac:dyDescent="0.15">
      <c r="A327" s="330"/>
      <c r="B327" s="391"/>
      <c r="C327" s="231"/>
      <c r="D327" s="231"/>
      <c r="E327" s="249"/>
      <c r="F327" s="231"/>
      <c r="G327" s="231"/>
      <c r="H327" s="391"/>
      <c r="I327" s="231"/>
      <c r="J327" s="430"/>
      <c r="K327" s="176"/>
      <c r="L327" s="176"/>
      <c r="M327" s="178"/>
      <c r="N327" s="177"/>
      <c r="O327" s="176"/>
      <c r="P327" s="176"/>
      <c r="Q327" s="178"/>
      <c r="R327" s="298"/>
      <c r="S327" s="298"/>
      <c r="T327" s="130"/>
      <c r="U327" s="81" t="s">
        <v>587</v>
      </c>
      <c r="V327" s="130" t="s">
        <v>301</v>
      </c>
      <c r="W327" s="130"/>
      <c r="X327" s="141"/>
      <c r="Y327" s="197" t="s">
        <v>587</v>
      </c>
      <c r="Z327" s="130" t="s">
        <v>900</v>
      </c>
      <c r="AA327" s="427"/>
      <c r="AB327" s="427"/>
      <c r="AC327" s="427"/>
      <c r="AD327" s="427"/>
      <c r="AE327" s="427"/>
      <c r="AF327" s="427"/>
      <c r="AG327" s="427"/>
      <c r="AH327" s="427"/>
      <c r="AI327" s="134"/>
      <c r="AJ327" s="391"/>
      <c r="AK327" s="231"/>
      <c r="AL327" s="231"/>
      <c r="AM327" s="249"/>
      <c r="AN327" s="231"/>
      <c r="AO327" s="392"/>
    </row>
    <row r="328" spans="1:41" ht="15.75" customHeight="1" x14ac:dyDescent="0.15">
      <c r="A328" s="330"/>
      <c r="B328" s="391"/>
      <c r="C328" s="231"/>
      <c r="D328" s="231"/>
      <c r="E328" s="249"/>
      <c r="F328" s="231"/>
      <c r="G328" s="231"/>
      <c r="H328" s="391"/>
      <c r="I328" s="231"/>
      <c r="J328" s="430"/>
      <c r="K328" s="496"/>
      <c r="L328" s="496"/>
      <c r="M328" s="530"/>
      <c r="N328" s="403"/>
      <c r="O328" s="403"/>
      <c r="P328" s="403"/>
      <c r="Q328" s="504"/>
      <c r="R328" s="496" t="s">
        <v>903</v>
      </c>
      <c r="S328" s="496"/>
      <c r="T328" s="176"/>
      <c r="U328" s="201" t="s">
        <v>587</v>
      </c>
      <c r="V328" s="496" t="s">
        <v>898</v>
      </c>
      <c r="W328" s="176"/>
      <c r="X328" s="501"/>
      <c r="Y328" s="423"/>
      <c r="Z328" s="423"/>
      <c r="AA328" s="423"/>
      <c r="AB328" s="397"/>
      <c r="AC328" s="201" t="s">
        <v>587</v>
      </c>
      <c r="AD328" s="176" t="s">
        <v>899</v>
      </c>
      <c r="AE328" s="423"/>
      <c r="AF328" s="423"/>
      <c r="AG328" s="423"/>
      <c r="AH328" s="423"/>
      <c r="AI328" s="502"/>
      <c r="AJ328" s="391"/>
      <c r="AK328" s="231"/>
      <c r="AL328" s="231"/>
      <c r="AM328" s="249"/>
      <c r="AN328" s="231"/>
      <c r="AO328" s="392"/>
    </row>
    <row r="329" spans="1:41" ht="15.75" customHeight="1" x14ac:dyDescent="0.15">
      <c r="A329" s="330"/>
      <c r="B329" s="391"/>
      <c r="C329" s="231"/>
      <c r="D329" s="231"/>
      <c r="E329" s="249"/>
      <c r="F329" s="231"/>
      <c r="G329" s="231"/>
      <c r="H329" s="391"/>
      <c r="I329" s="231"/>
      <c r="J329" s="430"/>
      <c r="K329" s="243"/>
      <c r="L329" s="243"/>
      <c r="M329" s="233"/>
      <c r="N329" s="507"/>
      <c r="O329" s="507"/>
      <c r="P329" s="507"/>
      <c r="Q329" s="508"/>
      <c r="R329" s="243"/>
      <c r="S329" s="243"/>
      <c r="T329" s="127"/>
      <c r="U329" s="190" t="s">
        <v>587</v>
      </c>
      <c r="V329" s="176" t="s">
        <v>301</v>
      </c>
      <c r="W329" s="176"/>
      <c r="X329" s="501"/>
      <c r="Y329" s="81" t="s">
        <v>587</v>
      </c>
      <c r="Z329" s="176" t="s">
        <v>900</v>
      </c>
      <c r="AA329" s="423"/>
      <c r="AB329" s="423"/>
      <c r="AC329" s="428"/>
      <c r="AD329" s="428"/>
      <c r="AE329" s="428"/>
      <c r="AF329" s="428"/>
      <c r="AG329" s="428"/>
      <c r="AH329" s="428"/>
      <c r="AI329" s="95"/>
      <c r="AJ329" s="391"/>
      <c r="AK329" s="231"/>
      <c r="AL329" s="231"/>
      <c r="AM329" s="249"/>
      <c r="AN329" s="231"/>
      <c r="AO329" s="392"/>
    </row>
    <row r="330" spans="1:41" ht="15.75" customHeight="1" x14ac:dyDescent="0.15">
      <c r="A330" s="330"/>
      <c r="B330" s="391"/>
      <c r="C330" s="231"/>
      <c r="D330" s="231"/>
      <c r="E330" s="249"/>
      <c r="F330" s="231"/>
      <c r="G330" s="231"/>
      <c r="H330" s="391"/>
      <c r="I330" s="231"/>
      <c r="J330" s="430"/>
      <c r="K330" s="1552"/>
      <c r="L330" s="1553"/>
      <c r="M330" s="429" t="s">
        <v>895</v>
      </c>
      <c r="N330" s="1288" t="s">
        <v>896</v>
      </c>
      <c r="O330" s="1554"/>
      <c r="P330" s="1554"/>
      <c r="Q330" s="1289"/>
      <c r="R330" s="496" t="s">
        <v>897</v>
      </c>
      <c r="S330" s="496"/>
      <c r="T330" s="176"/>
      <c r="U330" s="81" t="s">
        <v>587</v>
      </c>
      <c r="V330" s="495" t="s">
        <v>898</v>
      </c>
      <c r="W330" s="100"/>
      <c r="X330" s="497"/>
      <c r="Y330" s="422"/>
      <c r="Z330" s="422"/>
      <c r="AA330" s="422"/>
      <c r="AB330" s="195"/>
      <c r="AC330" s="81" t="s">
        <v>587</v>
      </c>
      <c r="AD330" s="176" t="s">
        <v>899</v>
      </c>
      <c r="AE330" s="423"/>
      <c r="AF330" s="423"/>
      <c r="AG330" s="423"/>
      <c r="AH330" s="423"/>
      <c r="AI330" s="502"/>
      <c r="AJ330" s="391"/>
      <c r="AK330" s="231"/>
      <c r="AL330" s="231"/>
      <c r="AM330" s="249"/>
      <c r="AN330" s="231"/>
      <c r="AO330" s="392"/>
    </row>
    <row r="331" spans="1:41" ht="15.75" customHeight="1" x14ac:dyDescent="0.15">
      <c r="A331" s="330"/>
      <c r="B331" s="391"/>
      <c r="C331" s="231"/>
      <c r="D331" s="231"/>
      <c r="E331" s="249"/>
      <c r="F331" s="231"/>
      <c r="G331" s="231"/>
      <c r="H331" s="391"/>
      <c r="I331" s="231"/>
      <c r="J331" s="430"/>
      <c r="K331" s="496"/>
      <c r="L331" s="496"/>
      <c r="M331" s="530"/>
      <c r="N331" s="403"/>
      <c r="O331" s="403"/>
      <c r="P331" s="403"/>
      <c r="Q331" s="504"/>
      <c r="R331" s="496"/>
      <c r="S331" s="496"/>
      <c r="T331" s="176"/>
      <c r="U331" s="81" t="s">
        <v>587</v>
      </c>
      <c r="V331" s="176" t="s">
        <v>301</v>
      </c>
      <c r="W331" s="176"/>
      <c r="X331" s="501"/>
      <c r="Y331" s="81" t="s">
        <v>587</v>
      </c>
      <c r="Z331" s="176" t="s">
        <v>900</v>
      </c>
      <c r="AA331" s="423"/>
      <c r="AB331" s="423"/>
      <c r="AC331" s="423"/>
      <c r="AD331" s="423"/>
      <c r="AE331" s="423"/>
      <c r="AF331" s="423"/>
      <c r="AG331" s="423"/>
      <c r="AH331" s="423"/>
      <c r="AI331" s="502"/>
      <c r="AJ331" s="391"/>
      <c r="AK331" s="231"/>
      <c r="AL331" s="231"/>
      <c r="AM331" s="249"/>
      <c r="AN331" s="231"/>
      <c r="AO331" s="392"/>
    </row>
    <row r="332" spans="1:41" ht="15.75" customHeight="1" x14ac:dyDescent="0.15">
      <c r="A332" s="330"/>
      <c r="B332" s="391"/>
      <c r="C332" s="231"/>
      <c r="D332" s="231"/>
      <c r="E332" s="249"/>
      <c r="F332" s="231"/>
      <c r="G332" s="231"/>
      <c r="H332" s="391"/>
      <c r="I332" s="231"/>
      <c r="J332" s="430"/>
      <c r="K332" s="496"/>
      <c r="L332" s="496"/>
      <c r="M332" s="530"/>
      <c r="N332" s="403"/>
      <c r="O332" s="403"/>
      <c r="P332" s="403"/>
      <c r="Q332" s="504"/>
      <c r="R332" s="202" t="s">
        <v>902</v>
      </c>
      <c r="S332" s="202"/>
      <c r="T332" s="75"/>
      <c r="U332" s="201" t="s">
        <v>587</v>
      </c>
      <c r="V332" s="202" t="s">
        <v>898</v>
      </c>
      <c r="W332" s="75"/>
      <c r="X332" s="123"/>
      <c r="Y332" s="424"/>
      <c r="Z332" s="424"/>
      <c r="AA332" s="424"/>
      <c r="AB332" s="76"/>
      <c r="AC332" s="201" t="s">
        <v>587</v>
      </c>
      <c r="AD332" s="75" t="s">
        <v>899</v>
      </c>
      <c r="AE332" s="424"/>
      <c r="AF332" s="424"/>
      <c r="AG332" s="424"/>
      <c r="AH332" s="424"/>
      <c r="AI332" s="205"/>
      <c r="AJ332" s="391"/>
      <c r="AK332" s="231"/>
      <c r="AL332" s="231"/>
      <c r="AM332" s="249"/>
      <c r="AN332" s="231"/>
      <c r="AO332" s="392"/>
    </row>
    <row r="333" spans="1:41" ht="15.75" customHeight="1" x14ac:dyDescent="0.15">
      <c r="A333" s="330"/>
      <c r="B333" s="391"/>
      <c r="C333" s="231"/>
      <c r="D333" s="231"/>
      <c r="E333" s="249"/>
      <c r="F333" s="231"/>
      <c r="G333" s="231"/>
      <c r="H333" s="391"/>
      <c r="I333" s="231"/>
      <c r="J333" s="430"/>
      <c r="K333" s="176"/>
      <c r="L333" s="176"/>
      <c r="M333" s="178"/>
      <c r="N333" s="177"/>
      <c r="O333" s="176"/>
      <c r="P333" s="176"/>
      <c r="Q333" s="178"/>
      <c r="R333" s="298"/>
      <c r="S333" s="298"/>
      <c r="T333" s="130"/>
      <c r="U333" s="81" t="s">
        <v>587</v>
      </c>
      <c r="V333" s="130" t="s">
        <v>301</v>
      </c>
      <c r="W333" s="130"/>
      <c r="X333" s="141"/>
      <c r="Y333" s="197" t="s">
        <v>587</v>
      </c>
      <c r="Z333" s="130" t="s">
        <v>900</v>
      </c>
      <c r="AA333" s="427"/>
      <c r="AB333" s="427"/>
      <c r="AC333" s="427"/>
      <c r="AD333" s="427"/>
      <c r="AE333" s="427"/>
      <c r="AF333" s="427"/>
      <c r="AG333" s="427"/>
      <c r="AH333" s="427"/>
      <c r="AI333" s="134"/>
      <c r="AJ333" s="391"/>
      <c r="AK333" s="231"/>
      <c r="AL333" s="231"/>
      <c r="AM333" s="249"/>
      <c r="AN333" s="231"/>
      <c r="AO333" s="392"/>
    </row>
    <row r="334" spans="1:41" ht="15.75" customHeight="1" x14ac:dyDescent="0.15">
      <c r="A334" s="330"/>
      <c r="B334" s="391"/>
      <c r="C334" s="231"/>
      <c r="D334" s="231"/>
      <c r="E334" s="249"/>
      <c r="F334" s="231"/>
      <c r="G334" s="231"/>
      <c r="H334" s="391"/>
      <c r="I334" s="231"/>
      <c r="J334" s="430"/>
      <c r="K334" s="496"/>
      <c r="L334" s="496"/>
      <c r="M334" s="530"/>
      <c r="N334" s="403"/>
      <c r="O334" s="403"/>
      <c r="P334" s="403"/>
      <c r="Q334" s="504"/>
      <c r="R334" s="496" t="s">
        <v>903</v>
      </c>
      <c r="S334" s="496"/>
      <c r="T334" s="176"/>
      <c r="U334" s="201" t="s">
        <v>587</v>
      </c>
      <c r="V334" s="496" t="s">
        <v>898</v>
      </c>
      <c r="W334" s="176"/>
      <c r="X334" s="501"/>
      <c r="Y334" s="423"/>
      <c r="Z334" s="423"/>
      <c r="AA334" s="423"/>
      <c r="AB334" s="397"/>
      <c r="AC334" s="201" t="s">
        <v>587</v>
      </c>
      <c r="AD334" s="176" t="s">
        <v>899</v>
      </c>
      <c r="AE334" s="423"/>
      <c r="AF334" s="423"/>
      <c r="AG334" s="423"/>
      <c r="AH334" s="423"/>
      <c r="AI334" s="502"/>
      <c r="AJ334" s="391"/>
      <c r="AK334" s="231"/>
      <c r="AL334" s="231"/>
      <c r="AM334" s="249"/>
      <c r="AN334" s="231"/>
      <c r="AO334" s="392"/>
    </row>
    <row r="335" spans="1:41" ht="15.75" customHeight="1" thickBot="1" x14ac:dyDescent="0.2">
      <c r="A335" s="414"/>
      <c r="B335" s="431"/>
      <c r="C335" s="252"/>
      <c r="D335" s="252"/>
      <c r="E335" s="253"/>
      <c r="F335" s="252"/>
      <c r="G335" s="252"/>
      <c r="H335" s="431"/>
      <c r="I335" s="252"/>
      <c r="J335" s="432"/>
      <c r="K335" s="433"/>
      <c r="L335" s="433"/>
      <c r="M335" s="434"/>
      <c r="N335" s="505"/>
      <c r="O335" s="505"/>
      <c r="P335" s="505"/>
      <c r="Q335" s="506"/>
      <c r="R335" s="217"/>
      <c r="S335" s="433"/>
      <c r="T335" s="214"/>
      <c r="U335" s="435" t="s">
        <v>587</v>
      </c>
      <c r="V335" s="214" t="s">
        <v>301</v>
      </c>
      <c r="W335" s="214"/>
      <c r="X335" s="227"/>
      <c r="Y335" s="435" t="s">
        <v>587</v>
      </c>
      <c r="Z335" s="214" t="s">
        <v>900</v>
      </c>
      <c r="AA335" s="436"/>
      <c r="AB335" s="436"/>
      <c r="AC335" s="436"/>
      <c r="AD335" s="436"/>
      <c r="AE335" s="436"/>
      <c r="AF335" s="436"/>
      <c r="AG335" s="436"/>
      <c r="AH335" s="436"/>
      <c r="AI335" s="216"/>
      <c r="AJ335" s="431"/>
      <c r="AK335" s="252"/>
      <c r="AL335" s="252"/>
      <c r="AM335" s="253"/>
      <c r="AN335" s="252"/>
      <c r="AO335" s="437"/>
    </row>
    <row r="336" spans="1:41" ht="15.75" customHeight="1" x14ac:dyDescent="0.15"/>
    <row r="337" spans="1:41" ht="15.75" customHeight="1" thickBot="1" x14ac:dyDescent="0.2">
      <c r="A337" s="438" t="s">
        <v>904</v>
      </c>
      <c r="B337" s="171"/>
      <c r="C337" s="176"/>
      <c r="D337" s="176"/>
      <c r="E337" s="176"/>
      <c r="F337" s="403"/>
      <c r="G337" s="403"/>
      <c r="H337" s="403"/>
      <c r="I337" s="403"/>
      <c r="J337" s="403"/>
      <c r="K337" s="403"/>
      <c r="L337" s="403"/>
      <c r="M337" s="403"/>
      <c r="N337" s="501"/>
      <c r="O337" s="255"/>
      <c r="P337" s="496"/>
      <c r="Q337" s="496"/>
      <c r="R337" s="496"/>
      <c r="S337" s="176"/>
      <c r="T337" s="496"/>
      <c r="U337" s="496"/>
      <c r="V337" s="496"/>
      <c r="W337" s="176"/>
      <c r="X337" s="501"/>
      <c r="Y337" s="501"/>
      <c r="Z337" s="501"/>
      <c r="AA337" s="501"/>
      <c r="AB337" s="501"/>
      <c r="AC337" s="501"/>
      <c r="AD337" s="501"/>
      <c r="AE337" s="501"/>
      <c r="AF337" s="171"/>
      <c r="AG337" s="171"/>
      <c r="AH337" s="176"/>
      <c r="AI337" s="176"/>
      <c r="AJ337" s="176"/>
      <c r="AK337" s="171"/>
      <c r="AL337" s="171"/>
      <c r="AM337" s="171"/>
    </row>
    <row r="338" spans="1:41" ht="15.75" customHeight="1" x14ac:dyDescent="0.15">
      <c r="A338" s="1525" t="s">
        <v>905</v>
      </c>
      <c r="B338" s="1526"/>
      <c r="C338" s="1526"/>
      <c r="D338" s="1526"/>
      <c r="E338" s="1526"/>
      <c r="F338" s="1526" t="s">
        <v>26</v>
      </c>
      <c r="G338" s="1526"/>
      <c r="H338" s="1526"/>
      <c r="I338" s="1526"/>
      <c r="J338" s="1526"/>
      <c r="K338" s="1526"/>
      <c r="L338" s="1526"/>
      <c r="M338" s="1526"/>
      <c r="N338" s="1526"/>
      <c r="O338" s="1526"/>
      <c r="P338" s="1526"/>
      <c r="Q338" s="1526"/>
      <c r="R338" s="1526"/>
      <c r="S338" s="1526"/>
      <c r="T338" s="1266" t="s">
        <v>906</v>
      </c>
      <c r="U338" s="1267"/>
      <c r="V338" s="1267"/>
      <c r="W338" s="1267"/>
      <c r="X338" s="1267"/>
      <c r="Y338" s="1267"/>
      <c r="Z338" s="1267"/>
      <c r="AA338" s="1267"/>
      <c r="AB338" s="1267"/>
      <c r="AC338" s="1267"/>
      <c r="AD338" s="1267"/>
      <c r="AE338" s="1268"/>
      <c r="AF338" s="1526" t="s">
        <v>1170</v>
      </c>
      <c r="AG338" s="1526"/>
      <c r="AH338" s="1526"/>
      <c r="AI338" s="1526"/>
      <c r="AJ338" s="1526"/>
      <c r="AK338" s="1526"/>
      <c r="AL338" s="1526"/>
      <c r="AM338" s="1526"/>
      <c r="AN338" s="1526"/>
      <c r="AO338" s="1527"/>
    </row>
    <row r="339" spans="1:41" ht="15.75" customHeight="1" x14ac:dyDescent="0.15">
      <c r="A339" s="1528"/>
      <c r="B339" s="1529"/>
      <c r="C339" s="1529"/>
      <c r="D339" s="1529"/>
      <c r="E339" s="1530"/>
      <c r="F339" s="99" t="s">
        <v>587</v>
      </c>
      <c r="G339" s="495" t="s">
        <v>907</v>
      </c>
      <c r="H339" s="512"/>
      <c r="I339" s="512"/>
      <c r="J339" s="512"/>
      <c r="K339" s="197" t="s">
        <v>587</v>
      </c>
      <c r="L339" s="495" t="s">
        <v>597</v>
      </c>
      <c r="M339" s="512"/>
      <c r="N339" s="497"/>
      <c r="O339" s="495"/>
      <c r="P339" s="81" t="s">
        <v>587</v>
      </c>
      <c r="Q339" s="495" t="s">
        <v>593</v>
      </c>
      <c r="R339" s="495"/>
      <c r="S339" s="439"/>
      <c r="T339" s="1534"/>
      <c r="U339" s="1535"/>
      <c r="V339" s="1535"/>
      <c r="W339" s="1535"/>
      <c r="X339" s="1535"/>
      <c r="Y339" s="1535"/>
      <c r="Z339" s="1535"/>
      <c r="AA339" s="1535"/>
      <c r="AB339" s="1535"/>
      <c r="AC339" s="1535"/>
      <c r="AD339" s="1535"/>
      <c r="AE339" s="1536"/>
      <c r="AF339" s="1512" t="s">
        <v>587</v>
      </c>
      <c r="AG339" s="1514" t="s">
        <v>908</v>
      </c>
      <c r="AH339" s="1514"/>
      <c r="AI339" s="1514"/>
      <c r="AJ339" s="1516" t="s">
        <v>587</v>
      </c>
      <c r="AK339" s="1514" t="s">
        <v>909</v>
      </c>
      <c r="AL339" s="1514"/>
      <c r="AM339" s="1514"/>
      <c r="AN339" s="1514"/>
      <c r="AO339" s="1523"/>
    </row>
    <row r="340" spans="1:41" ht="15.75" customHeight="1" x14ac:dyDescent="0.15">
      <c r="A340" s="1531"/>
      <c r="B340" s="1532"/>
      <c r="C340" s="1532"/>
      <c r="D340" s="1532"/>
      <c r="E340" s="1533"/>
      <c r="F340" s="104" t="s">
        <v>587</v>
      </c>
      <c r="G340" s="106" t="s">
        <v>910</v>
      </c>
      <c r="H340" s="440"/>
      <c r="I340" s="440"/>
      <c r="J340" s="440"/>
      <c r="K340" s="441" t="s">
        <v>587</v>
      </c>
      <c r="L340" s="106" t="s">
        <v>911</v>
      </c>
      <c r="M340" s="440"/>
      <c r="N340" s="440"/>
      <c r="O340" s="440"/>
      <c r="P340" s="440"/>
      <c r="Q340" s="440"/>
      <c r="R340" s="440"/>
      <c r="S340" s="442"/>
      <c r="T340" s="1537"/>
      <c r="U340" s="1538"/>
      <c r="V340" s="1538"/>
      <c r="W340" s="1538"/>
      <c r="X340" s="1538"/>
      <c r="Y340" s="1538"/>
      <c r="Z340" s="1538"/>
      <c r="AA340" s="1538"/>
      <c r="AB340" s="1538"/>
      <c r="AC340" s="1538"/>
      <c r="AD340" s="1538"/>
      <c r="AE340" s="1539"/>
      <c r="AF340" s="1513"/>
      <c r="AG340" s="1515"/>
      <c r="AH340" s="1515"/>
      <c r="AI340" s="1515"/>
      <c r="AJ340" s="1517"/>
      <c r="AK340" s="1515"/>
      <c r="AL340" s="1515"/>
      <c r="AM340" s="1515"/>
      <c r="AN340" s="1515"/>
      <c r="AO340" s="1524"/>
    </row>
    <row r="341" spans="1:41" ht="15.75" customHeight="1" x14ac:dyDescent="0.15">
      <c r="A341" s="1500"/>
      <c r="B341" s="1501"/>
      <c r="C341" s="1501"/>
      <c r="D341" s="1501"/>
      <c r="E341" s="1502"/>
      <c r="F341" s="99" t="s">
        <v>587</v>
      </c>
      <c r="G341" s="495" t="s">
        <v>907</v>
      </c>
      <c r="H341" s="209"/>
      <c r="I341" s="209"/>
      <c r="J341" s="209"/>
      <c r="K341" s="197" t="s">
        <v>587</v>
      </c>
      <c r="L341" s="495" t="s">
        <v>597</v>
      </c>
      <c r="M341" s="209"/>
      <c r="N341" s="209"/>
      <c r="O341" s="209"/>
      <c r="P341" s="81" t="s">
        <v>587</v>
      </c>
      <c r="Q341" s="495" t="s">
        <v>593</v>
      </c>
      <c r="R341" s="495"/>
      <c r="S341" s="240"/>
      <c r="T341" s="1506"/>
      <c r="U341" s="1507"/>
      <c r="V341" s="1507"/>
      <c r="W341" s="1507"/>
      <c r="X341" s="1507"/>
      <c r="Y341" s="1507"/>
      <c r="Z341" s="1507"/>
      <c r="AA341" s="1507"/>
      <c r="AB341" s="1507"/>
      <c r="AC341" s="1507"/>
      <c r="AD341" s="1507"/>
      <c r="AE341" s="1508"/>
      <c r="AF341" s="1512" t="s">
        <v>587</v>
      </c>
      <c r="AG341" s="1514" t="s">
        <v>908</v>
      </c>
      <c r="AH341" s="1514"/>
      <c r="AI341" s="1514"/>
      <c r="AJ341" s="1516" t="s">
        <v>587</v>
      </c>
      <c r="AK341" s="1514" t="s">
        <v>909</v>
      </c>
      <c r="AL341" s="1514"/>
      <c r="AM341" s="1514"/>
      <c r="AN341" s="1514"/>
      <c r="AO341" s="1523"/>
    </row>
    <row r="342" spans="1:41" ht="15.75" customHeight="1" x14ac:dyDescent="0.15">
      <c r="A342" s="1503"/>
      <c r="B342" s="1504"/>
      <c r="C342" s="1504"/>
      <c r="D342" s="1504"/>
      <c r="E342" s="1505"/>
      <c r="F342" s="104" t="s">
        <v>587</v>
      </c>
      <c r="G342" s="106" t="s">
        <v>910</v>
      </c>
      <c r="H342" s="440"/>
      <c r="I342" s="440"/>
      <c r="J342" s="440"/>
      <c r="K342" s="441" t="s">
        <v>587</v>
      </c>
      <c r="L342" s="106" t="s">
        <v>911</v>
      </c>
      <c r="M342" s="440"/>
      <c r="N342" s="440"/>
      <c r="O342" s="440"/>
      <c r="P342" s="440"/>
      <c r="Q342" s="440"/>
      <c r="R342" s="440"/>
      <c r="S342" s="442"/>
      <c r="T342" s="1509"/>
      <c r="U342" s="1510"/>
      <c r="V342" s="1510"/>
      <c r="W342" s="1510"/>
      <c r="X342" s="1510"/>
      <c r="Y342" s="1510"/>
      <c r="Z342" s="1510"/>
      <c r="AA342" s="1510"/>
      <c r="AB342" s="1510"/>
      <c r="AC342" s="1510"/>
      <c r="AD342" s="1510"/>
      <c r="AE342" s="1511"/>
      <c r="AF342" s="1513"/>
      <c r="AG342" s="1515"/>
      <c r="AH342" s="1515"/>
      <c r="AI342" s="1515"/>
      <c r="AJ342" s="1517"/>
      <c r="AK342" s="1515"/>
      <c r="AL342" s="1515"/>
      <c r="AM342" s="1515"/>
      <c r="AN342" s="1515"/>
      <c r="AO342" s="1524"/>
    </row>
    <row r="343" spans="1:41" ht="15.75" customHeight="1" x14ac:dyDescent="0.15">
      <c r="A343" s="1500"/>
      <c r="B343" s="1501"/>
      <c r="C343" s="1501"/>
      <c r="D343" s="1501"/>
      <c r="E343" s="1502"/>
      <c r="F343" s="99" t="s">
        <v>587</v>
      </c>
      <c r="G343" s="495" t="s">
        <v>907</v>
      </c>
      <c r="H343" s="209"/>
      <c r="I343" s="209"/>
      <c r="J343" s="209"/>
      <c r="K343" s="197" t="s">
        <v>587</v>
      </c>
      <c r="L343" s="495" t="s">
        <v>597</v>
      </c>
      <c r="M343" s="209"/>
      <c r="N343" s="209"/>
      <c r="O343" s="209"/>
      <c r="P343" s="81" t="s">
        <v>587</v>
      </c>
      <c r="Q343" s="495" t="s">
        <v>593</v>
      </c>
      <c r="R343" s="495"/>
      <c r="S343" s="240"/>
      <c r="T343" s="1506"/>
      <c r="U343" s="1507"/>
      <c r="V343" s="1507"/>
      <c r="W343" s="1507"/>
      <c r="X343" s="1507"/>
      <c r="Y343" s="1507"/>
      <c r="Z343" s="1507"/>
      <c r="AA343" s="1507"/>
      <c r="AB343" s="1507"/>
      <c r="AC343" s="1507"/>
      <c r="AD343" s="1507"/>
      <c r="AE343" s="1508"/>
      <c r="AF343" s="1512" t="s">
        <v>587</v>
      </c>
      <c r="AG343" s="1514" t="s">
        <v>908</v>
      </c>
      <c r="AH343" s="1514"/>
      <c r="AI343" s="1514"/>
      <c r="AJ343" s="1516" t="s">
        <v>587</v>
      </c>
      <c r="AK343" s="1514" t="s">
        <v>909</v>
      </c>
      <c r="AL343" s="1514"/>
      <c r="AM343" s="1514"/>
      <c r="AN343" s="1514"/>
      <c r="AO343" s="1523"/>
    </row>
    <row r="344" spans="1:41" ht="15.75" customHeight="1" x14ac:dyDescent="0.15">
      <c r="A344" s="1503"/>
      <c r="B344" s="1504"/>
      <c r="C344" s="1504"/>
      <c r="D344" s="1504"/>
      <c r="E344" s="1505"/>
      <c r="F344" s="104" t="s">
        <v>587</v>
      </c>
      <c r="G344" s="106" t="s">
        <v>910</v>
      </c>
      <c r="H344" s="440"/>
      <c r="I344" s="440"/>
      <c r="J344" s="440"/>
      <c r="K344" s="441" t="s">
        <v>587</v>
      </c>
      <c r="L344" s="106" t="s">
        <v>911</v>
      </c>
      <c r="M344" s="440"/>
      <c r="N344" s="440"/>
      <c r="O344" s="440"/>
      <c r="P344" s="440"/>
      <c r="Q344" s="440"/>
      <c r="R344" s="440"/>
      <c r="S344" s="442"/>
      <c r="T344" s="1509"/>
      <c r="U344" s="1510"/>
      <c r="V344" s="1510"/>
      <c r="W344" s="1510"/>
      <c r="X344" s="1510"/>
      <c r="Y344" s="1510"/>
      <c r="Z344" s="1510"/>
      <c r="AA344" s="1510"/>
      <c r="AB344" s="1510"/>
      <c r="AC344" s="1510"/>
      <c r="AD344" s="1510"/>
      <c r="AE344" s="1511"/>
      <c r="AF344" s="1513"/>
      <c r="AG344" s="1515"/>
      <c r="AH344" s="1515"/>
      <c r="AI344" s="1515"/>
      <c r="AJ344" s="1517"/>
      <c r="AK344" s="1515"/>
      <c r="AL344" s="1515"/>
      <c r="AM344" s="1515"/>
      <c r="AN344" s="1515"/>
      <c r="AO344" s="1524"/>
    </row>
    <row r="345" spans="1:41" ht="15.75" customHeight="1" x14ac:dyDescent="0.15">
      <c r="A345" s="1500"/>
      <c r="B345" s="1501"/>
      <c r="C345" s="1501"/>
      <c r="D345" s="1501"/>
      <c r="E345" s="1502"/>
      <c r="F345" s="99" t="s">
        <v>587</v>
      </c>
      <c r="G345" s="495" t="s">
        <v>907</v>
      </c>
      <c r="H345" s="209"/>
      <c r="I345" s="209"/>
      <c r="J345" s="209"/>
      <c r="K345" s="197" t="s">
        <v>587</v>
      </c>
      <c r="L345" s="495" t="s">
        <v>597</v>
      </c>
      <c r="M345" s="209"/>
      <c r="N345" s="209"/>
      <c r="O345" s="209"/>
      <c r="P345" s="81" t="s">
        <v>587</v>
      </c>
      <c r="Q345" s="495" t="s">
        <v>593</v>
      </c>
      <c r="R345" s="495"/>
      <c r="S345" s="240"/>
      <c r="T345" s="1506"/>
      <c r="U345" s="1507"/>
      <c r="V345" s="1507"/>
      <c r="W345" s="1507"/>
      <c r="X345" s="1507"/>
      <c r="Y345" s="1507"/>
      <c r="Z345" s="1507"/>
      <c r="AA345" s="1507"/>
      <c r="AB345" s="1507"/>
      <c r="AC345" s="1507"/>
      <c r="AD345" s="1507"/>
      <c r="AE345" s="1508"/>
      <c r="AF345" s="1512" t="s">
        <v>587</v>
      </c>
      <c r="AG345" s="1514" t="s">
        <v>908</v>
      </c>
      <c r="AH345" s="1514"/>
      <c r="AI345" s="1514"/>
      <c r="AJ345" s="1516" t="s">
        <v>587</v>
      </c>
      <c r="AK345" s="1514" t="s">
        <v>909</v>
      </c>
      <c r="AL345" s="1514"/>
      <c r="AM345" s="1514"/>
      <c r="AN345" s="1514"/>
      <c r="AO345" s="1523"/>
    </row>
    <row r="346" spans="1:41" ht="15.75" customHeight="1" x14ac:dyDescent="0.15">
      <c r="A346" s="1503"/>
      <c r="B346" s="1504"/>
      <c r="C346" s="1504"/>
      <c r="D346" s="1504"/>
      <c r="E346" s="1505"/>
      <c r="F346" s="104" t="s">
        <v>587</v>
      </c>
      <c r="G346" s="106" t="s">
        <v>910</v>
      </c>
      <c r="H346" s="440"/>
      <c r="I346" s="440"/>
      <c r="J346" s="440"/>
      <c r="K346" s="441" t="s">
        <v>587</v>
      </c>
      <c r="L346" s="106" t="s">
        <v>911</v>
      </c>
      <c r="M346" s="440"/>
      <c r="N346" s="440"/>
      <c r="O346" s="440"/>
      <c r="P346" s="440"/>
      <c r="Q346" s="440"/>
      <c r="R346" s="440"/>
      <c r="S346" s="442"/>
      <c r="T346" s="1509"/>
      <c r="U346" s="1510"/>
      <c r="V346" s="1510"/>
      <c r="W346" s="1510"/>
      <c r="X346" s="1510"/>
      <c r="Y346" s="1510"/>
      <c r="Z346" s="1510"/>
      <c r="AA346" s="1510"/>
      <c r="AB346" s="1510"/>
      <c r="AC346" s="1510"/>
      <c r="AD346" s="1510"/>
      <c r="AE346" s="1511"/>
      <c r="AF346" s="1513"/>
      <c r="AG346" s="1515"/>
      <c r="AH346" s="1515"/>
      <c r="AI346" s="1515"/>
      <c r="AJ346" s="1517"/>
      <c r="AK346" s="1515"/>
      <c r="AL346" s="1515"/>
      <c r="AM346" s="1515"/>
      <c r="AN346" s="1515"/>
      <c r="AO346" s="1524"/>
    </row>
    <row r="347" spans="1:41" ht="15.75" customHeight="1" x14ac:dyDescent="0.15">
      <c r="A347" s="1528"/>
      <c r="B347" s="1529"/>
      <c r="C347" s="1529"/>
      <c r="D347" s="1529"/>
      <c r="E347" s="1530"/>
      <c r="F347" s="99" t="s">
        <v>587</v>
      </c>
      <c r="G347" s="495" t="s">
        <v>907</v>
      </c>
      <c r="H347" s="209"/>
      <c r="I347" s="209"/>
      <c r="J347" s="209"/>
      <c r="K347" s="197" t="s">
        <v>587</v>
      </c>
      <c r="L347" s="495" t="s">
        <v>597</v>
      </c>
      <c r="M347" s="209"/>
      <c r="N347" s="209"/>
      <c r="O347" s="209"/>
      <c r="P347" s="81" t="s">
        <v>587</v>
      </c>
      <c r="Q347" s="495" t="s">
        <v>593</v>
      </c>
      <c r="R347" s="495"/>
      <c r="S347" s="240"/>
      <c r="T347" s="1506"/>
      <c r="U347" s="1507"/>
      <c r="V347" s="1507"/>
      <c r="W347" s="1507"/>
      <c r="X347" s="1507"/>
      <c r="Y347" s="1507"/>
      <c r="Z347" s="1507"/>
      <c r="AA347" s="1507"/>
      <c r="AB347" s="1507"/>
      <c r="AC347" s="1507"/>
      <c r="AD347" s="1507"/>
      <c r="AE347" s="1508"/>
      <c r="AF347" s="1512" t="s">
        <v>587</v>
      </c>
      <c r="AG347" s="1514" t="s">
        <v>908</v>
      </c>
      <c r="AH347" s="1514"/>
      <c r="AI347" s="1514"/>
      <c r="AJ347" s="1516" t="s">
        <v>587</v>
      </c>
      <c r="AK347" s="1514" t="s">
        <v>909</v>
      </c>
      <c r="AL347" s="1514"/>
      <c r="AM347" s="1514"/>
      <c r="AN347" s="1514"/>
      <c r="AO347" s="1523"/>
    </row>
    <row r="348" spans="1:41" ht="15.75" customHeight="1" x14ac:dyDescent="0.15">
      <c r="A348" s="1531"/>
      <c r="B348" s="1532"/>
      <c r="C348" s="1532"/>
      <c r="D348" s="1532"/>
      <c r="E348" s="1533"/>
      <c r="F348" s="104" t="s">
        <v>587</v>
      </c>
      <c r="G348" s="106" t="s">
        <v>910</v>
      </c>
      <c r="H348" s="440"/>
      <c r="I348" s="440"/>
      <c r="J348" s="440"/>
      <c r="K348" s="441" t="s">
        <v>587</v>
      </c>
      <c r="L348" s="106" t="s">
        <v>911</v>
      </c>
      <c r="M348" s="440"/>
      <c r="N348" s="440"/>
      <c r="O348" s="440"/>
      <c r="P348" s="440"/>
      <c r="Q348" s="440"/>
      <c r="R348" s="440"/>
      <c r="S348" s="442"/>
      <c r="T348" s="1509"/>
      <c r="U348" s="1510"/>
      <c r="V348" s="1510"/>
      <c r="W348" s="1510"/>
      <c r="X348" s="1510"/>
      <c r="Y348" s="1510"/>
      <c r="Z348" s="1510"/>
      <c r="AA348" s="1510"/>
      <c r="AB348" s="1510"/>
      <c r="AC348" s="1510"/>
      <c r="AD348" s="1510"/>
      <c r="AE348" s="1511"/>
      <c r="AF348" s="1513"/>
      <c r="AG348" s="1515"/>
      <c r="AH348" s="1515"/>
      <c r="AI348" s="1515"/>
      <c r="AJ348" s="1517"/>
      <c r="AK348" s="1515"/>
      <c r="AL348" s="1515"/>
      <c r="AM348" s="1515"/>
      <c r="AN348" s="1515"/>
      <c r="AO348" s="1524"/>
    </row>
    <row r="349" spans="1:41" ht="15.75" customHeight="1" x14ac:dyDescent="0.15">
      <c r="A349" s="1528"/>
      <c r="B349" s="1529"/>
      <c r="C349" s="1529"/>
      <c r="D349" s="1529"/>
      <c r="E349" s="1530"/>
      <c r="F349" s="99" t="s">
        <v>587</v>
      </c>
      <c r="G349" s="495" t="s">
        <v>907</v>
      </c>
      <c r="H349" s="209"/>
      <c r="I349" s="209"/>
      <c r="J349" s="209"/>
      <c r="K349" s="197" t="s">
        <v>587</v>
      </c>
      <c r="L349" s="495" t="s">
        <v>597</v>
      </c>
      <c r="M349" s="209"/>
      <c r="N349" s="209"/>
      <c r="O349" s="209"/>
      <c r="P349" s="81" t="s">
        <v>587</v>
      </c>
      <c r="Q349" s="495" t="s">
        <v>593</v>
      </c>
      <c r="R349" s="495"/>
      <c r="S349" s="240"/>
      <c r="T349" s="1506"/>
      <c r="U349" s="1507"/>
      <c r="V349" s="1507"/>
      <c r="W349" s="1507"/>
      <c r="X349" s="1507"/>
      <c r="Y349" s="1507"/>
      <c r="Z349" s="1507"/>
      <c r="AA349" s="1507"/>
      <c r="AB349" s="1507"/>
      <c r="AC349" s="1507"/>
      <c r="AD349" s="1507"/>
      <c r="AE349" s="1508"/>
      <c r="AF349" s="1512" t="s">
        <v>587</v>
      </c>
      <c r="AG349" s="1514" t="s">
        <v>908</v>
      </c>
      <c r="AH349" s="1514"/>
      <c r="AI349" s="1514"/>
      <c r="AJ349" s="1516" t="s">
        <v>587</v>
      </c>
      <c r="AK349" s="1540" t="s">
        <v>909</v>
      </c>
      <c r="AL349" s="1540"/>
      <c r="AM349" s="1540"/>
      <c r="AN349" s="1540"/>
      <c r="AO349" s="1541"/>
    </row>
    <row r="350" spans="1:41" ht="15.75" customHeight="1" thickBot="1" x14ac:dyDescent="0.2">
      <c r="A350" s="1544"/>
      <c r="B350" s="1545"/>
      <c r="C350" s="1545"/>
      <c r="D350" s="1545"/>
      <c r="E350" s="1546"/>
      <c r="F350" s="416" t="s">
        <v>587</v>
      </c>
      <c r="G350" s="443" t="s">
        <v>910</v>
      </c>
      <c r="H350" s="444"/>
      <c r="I350" s="444"/>
      <c r="J350" s="444"/>
      <c r="K350" s="445" t="s">
        <v>587</v>
      </c>
      <c r="L350" s="443" t="s">
        <v>911</v>
      </c>
      <c r="M350" s="444"/>
      <c r="N350" s="444"/>
      <c r="O350" s="444"/>
      <c r="P350" s="444"/>
      <c r="Q350" s="444"/>
      <c r="R350" s="444"/>
      <c r="S350" s="446"/>
      <c r="T350" s="1547"/>
      <c r="U350" s="1548"/>
      <c r="V350" s="1548"/>
      <c r="W350" s="1548"/>
      <c r="X350" s="1548"/>
      <c r="Y350" s="1548"/>
      <c r="Z350" s="1548"/>
      <c r="AA350" s="1548"/>
      <c r="AB350" s="1548"/>
      <c r="AC350" s="1548"/>
      <c r="AD350" s="1548"/>
      <c r="AE350" s="1549"/>
      <c r="AF350" s="1550"/>
      <c r="AG350" s="1542"/>
      <c r="AH350" s="1542"/>
      <c r="AI350" s="1542"/>
      <c r="AJ350" s="1551"/>
      <c r="AK350" s="1542"/>
      <c r="AL350" s="1542"/>
      <c r="AM350" s="1542"/>
      <c r="AN350" s="1542"/>
      <c r="AO350" s="1543"/>
    </row>
    <row r="351" spans="1:41" ht="15.75" customHeight="1" x14ac:dyDescent="0.15"/>
    <row r="352" spans="1:41" ht="15.75" customHeight="1" x14ac:dyDescent="0.15"/>
    <row r="353" spans="36:36" ht="15.75" customHeight="1" x14ac:dyDescent="0.15"/>
    <row r="354" spans="36:36" ht="15.75" customHeight="1" x14ac:dyDescent="0.15"/>
    <row r="355" spans="36:36" ht="15.75" customHeight="1" x14ac:dyDescent="0.15"/>
    <row r="356" spans="36:36" ht="15.75" customHeight="1" x14ac:dyDescent="0.15"/>
    <row r="357" spans="36:36" ht="15.75" customHeight="1" x14ac:dyDescent="0.15"/>
    <row r="358" spans="36:36" ht="15.75" customHeight="1" x14ac:dyDescent="0.15"/>
    <row r="359" spans="36:36" ht="15.75" customHeight="1" x14ac:dyDescent="0.15"/>
    <row r="360" spans="36:36" ht="15.75" customHeight="1" x14ac:dyDescent="0.15"/>
    <row r="361" spans="36:36" ht="15.75" customHeight="1" x14ac:dyDescent="0.15"/>
    <row r="362" spans="36:36" ht="15.75" customHeight="1" x14ac:dyDescent="0.15"/>
    <row r="363" spans="36:36" ht="15.75" customHeight="1" x14ac:dyDescent="0.15"/>
    <row r="364" spans="36:36" ht="15.75" customHeight="1" x14ac:dyDescent="0.15">
      <c r="AJ364" s="447"/>
    </row>
    <row r="365" spans="36:36" ht="15.75" customHeight="1" x14ac:dyDescent="0.15"/>
    <row r="366" spans="36:36" ht="15.75" customHeight="1" x14ac:dyDescent="0.15"/>
    <row r="367" spans="36:36" ht="15.75" customHeight="1" x14ac:dyDescent="0.15"/>
    <row r="368" spans="36:36"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sheetData>
  <mergeCells count="671">
    <mergeCell ref="A272:A278"/>
    <mergeCell ref="F272:G272"/>
    <mergeCell ref="K272:M272"/>
    <mergeCell ref="F268:G268"/>
    <mergeCell ref="F83:G108"/>
    <mergeCell ref="N79:Q79"/>
    <mergeCell ref="F80:G80"/>
    <mergeCell ref="B81:E81"/>
    <mergeCell ref="F81:G81"/>
    <mergeCell ref="I219:J219"/>
    <mergeCell ref="B215:E215"/>
    <mergeCell ref="B212:E212"/>
    <mergeCell ref="B218:E218"/>
    <mergeCell ref="B219:E219"/>
    <mergeCell ref="B213:E213"/>
    <mergeCell ref="F212:G213"/>
    <mergeCell ref="B214:E214"/>
    <mergeCell ref="I215:J215"/>
    <mergeCell ref="K215:M215"/>
    <mergeCell ref="N216:Q216"/>
    <mergeCell ref="F217:G217"/>
    <mergeCell ref="K217:M217"/>
    <mergeCell ref="N217:Q217"/>
    <mergeCell ref="I214:J214"/>
    <mergeCell ref="A313:A314"/>
    <mergeCell ref="B313:E313"/>
    <mergeCell ref="F313:G316"/>
    <mergeCell ref="K302:M302"/>
    <mergeCell ref="K305:M305"/>
    <mergeCell ref="K295:M295"/>
    <mergeCell ref="K296:M296"/>
    <mergeCell ref="B311:E311"/>
    <mergeCell ref="B310:E310"/>
    <mergeCell ref="F310:G311"/>
    <mergeCell ref="H310:J311"/>
    <mergeCell ref="K297:M297"/>
    <mergeCell ref="R311:AI311"/>
    <mergeCell ref="AJ311:AM311"/>
    <mergeCell ref="AK316:AM316"/>
    <mergeCell ref="AK214:AM214"/>
    <mergeCell ref="B221:E221"/>
    <mergeCell ref="B220:E220"/>
    <mergeCell ref="I220:J220"/>
    <mergeCell ref="K220:M220"/>
    <mergeCell ref="I221:J221"/>
    <mergeCell ref="K221:M221"/>
    <mergeCell ref="I316:J316"/>
    <mergeCell ref="AK219:AM219"/>
    <mergeCell ref="K214:M214"/>
    <mergeCell ref="N214:Q214"/>
    <mergeCell ref="N297:Q297"/>
    <mergeCell ref="N287:Q287"/>
    <mergeCell ref="N288:Q288"/>
    <mergeCell ref="K289:M289"/>
    <mergeCell ref="N289:Q289"/>
    <mergeCell ref="N291:Q291"/>
    <mergeCell ref="N292:Q292"/>
    <mergeCell ref="N279:Q279"/>
    <mergeCell ref="K280:M280"/>
    <mergeCell ref="N280:Q280"/>
    <mergeCell ref="T341:AE342"/>
    <mergeCell ref="AF341:AF342"/>
    <mergeCell ref="AG341:AI342"/>
    <mergeCell ref="A261:A263"/>
    <mergeCell ref="AK220:AM220"/>
    <mergeCell ref="AN220:AO220"/>
    <mergeCell ref="K324:L324"/>
    <mergeCell ref="N324:Q324"/>
    <mergeCell ref="K330:L330"/>
    <mergeCell ref="N330:Q330"/>
    <mergeCell ref="K298:M298"/>
    <mergeCell ref="K299:M299"/>
    <mergeCell ref="N299:Q299"/>
    <mergeCell ref="K300:M300"/>
    <mergeCell ref="N300:Q300"/>
    <mergeCell ref="K301:M301"/>
    <mergeCell ref="N305:Q305"/>
    <mergeCell ref="N295:Q295"/>
    <mergeCell ref="N296:Q296"/>
    <mergeCell ref="K318:L318"/>
    <mergeCell ref="N318:Q318"/>
    <mergeCell ref="AN310:AO311"/>
    <mergeCell ref="K311:M311"/>
    <mergeCell ref="N311:Q311"/>
    <mergeCell ref="AG339:AI340"/>
    <mergeCell ref="AJ339:AJ340"/>
    <mergeCell ref="AK339:AO340"/>
    <mergeCell ref="K310:M310"/>
    <mergeCell ref="AK349:AO350"/>
    <mergeCell ref="A347:E348"/>
    <mergeCell ref="T347:AE348"/>
    <mergeCell ref="AF347:AF348"/>
    <mergeCell ref="AG347:AI348"/>
    <mergeCell ref="AJ347:AJ348"/>
    <mergeCell ref="AK347:AO348"/>
    <mergeCell ref="A345:E346"/>
    <mergeCell ref="T345:AE346"/>
    <mergeCell ref="AF345:AF346"/>
    <mergeCell ref="AG345:AI346"/>
    <mergeCell ref="AJ345:AJ346"/>
    <mergeCell ref="AK345:AO346"/>
    <mergeCell ref="A349:E350"/>
    <mergeCell ref="T349:AE350"/>
    <mergeCell ref="AF349:AF350"/>
    <mergeCell ref="AG349:AI350"/>
    <mergeCell ref="AJ349:AJ350"/>
    <mergeCell ref="AK343:AO344"/>
    <mergeCell ref="A341:E342"/>
    <mergeCell ref="A343:E344"/>
    <mergeCell ref="T343:AE344"/>
    <mergeCell ref="AF343:AF344"/>
    <mergeCell ref="AG343:AI344"/>
    <mergeCell ref="AJ343:AJ344"/>
    <mergeCell ref="N310:AM310"/>
    <mergeCell ref="AN313:AO314"/>
    <mergeCell ref="B314:E314"/>
    <mergeCell ref="I314:J314"/>
    <mergeCell ref="I315:J315"/>
    <mergeCell ref="AK315:AM315"/>
    <mergeCell ref="AN315:AO315"/>
    <mergeCell ref="K312:L312"/>
    <mergeCell ref="N312:Q312"/>
    <mergeCell ref="I313:J313"/>
    <mergeCell ref="AJ341:AJ342"/>
    <mergeCell ref="AK341:AO342"/>
    <mergeCell ref="A338:E338"/>
    <mergeCell ref="F338:S338"/>
    <mergeCell ref="T338:AE338"/>
    <mergeCell ref="AF338:AO338"/>
    <mergeCell ref="A339:E340"/>
    <mergeCell ref="T339:AE340"/>
    <mergeCell ref="AF339:AF340"/>
    <mergeCell ref="N281:Q281"/>
    <mergeCell ref="N283:Q283"/>
    <mergeCell ref="N286:Q286"/>
    <mergeCell ref="AK276:AM276"/>
    <mergeCell ref="N277:Q277"/>
    <mergeCell ref="N278:Q278"/>
    <mergeCell ref="Z278:AH278"/>
    <mergeCell ref="AN273:AO274"/>
    <mergeCell ref="B274:E274"/>
    <mergeCell ref="I274:J274"/>
    <mergeCell ref="B275:E275"/>
    <mergeCell ref="I275:J275"/>
    <mergeCell ref="K275:M275"/>
    <mergeCell ref="N275:Q275"/>
    <mergeCell ref="AK275:AM275"/>
    <mergeCell ref="AN275:AO275"/>
    <mergeCell ref="N272:Q272"/>
    <mergeCell ref="W272:X272"/>
    <mergeCell ref="AB272:AH272"/>
    <mergeCell ref="B273:E273"/>
    <mergeCell ref="F273:G273"/>
    <mergeCell ref="I273:J273"/>
    <mergeCell ref="K273:M273"/>
    <mergeCell ref="N273:Q273"/>
    <mergeCell ref="I276:J276"/>
    <mergeCell ref="N276:Q276"/>
    <mergeCell ref="N268:Q268"/>
    <mergeCell ref="AA269:AG269"/>
    <mergeCell ref="AC270:AF270"/>
    <mergeCell ref="K271:M271"/>
    <mergeCell ref="N271:Q271"/>
    <mergeCell ref="S271:AI271"/>
    <mergeCell ref="F264:G264"/>
    <mergeCell ref="N264:Q264"/>
    <mergeCell ref="AA265:AG265"/>
    <mergeCell ref="AC266:AF266"/>
    <mergeCell ref="F267:G267"/>
    <mergeCell ref="N267:Q267"/>
    <mergeCell ref="AC267:AG267"/>
    <mergeCell ref="AA261:AG261"/>
    <mergeCell ref="AC262:AF262"/>
    <mergeCell ref="F263:G263"/>
    <mergeCell ref="N263:Q263"/>
    <mergeCell ref="AC263:AG263"/>
    <mergeCell ref="F259:G259"/>
    <mergeCell ref="I259:J259"/>
    <mergeCell ref="N259:Q259"/>
    <mergeCell ref="AC259:AG259"/>
    <mergeCell ref="AK259:AM259"/>
    <mergeCell ref="F260:G260"/>
    <mergeCell ref="N260:Q260"/>
    <mergeCell ref="AN256:AO257"/>
    <mergeCell ref="B257:E257"/>
    <mergeCell ref="I257:J257"/>
    <mergeCell ref="AA257:AG257"/>
    <mergeCell ref="I258:J258"/>
    <mergeCell ref="AC258:AF258"/>
    <mergeCell ref="AK258:AM258"/>
    <mergeCell ref="AN258:AO258"/>
    <mergeCell ref="A255:A258"/>
    <mergeCell ref="F255:G255"/>
    <mergeCell ref="K255:M255"/>
    <mergeCell ref="N255:Q255"/>
    <mergeCell ref="AC255:AG255"/>
    <mergeCell ref="B256:E256"/>
    <mergeCell ref="F256:G256"/>
    <mergeCell ref="I256:J256"/>
    <mergeCell ref="K256:M256"/>
    <mergeCell ref="N256:Q256"/>
    <mergeCell ref="AN253:AO254"/>
    <mergeCell ref="B254:E254"/>
    <mergeCell ref="K254:M254"/>
    <mergeCell ref="N254:Q254"/>
    <mergeCell ref="R254:AI254"/>
    <mergeCell ref="AJ254:AM254"/>
    <mergeCell ref="W247:X247"/>
    <mergeCell ref="B253:E253"/>
    <mergeCell ref="F253:G254"/>
    <mergeCell ref="H253:J254"/>
    <mergeCell ref="K253:M253"/>
    <mergeCell ref="N253:AM253"/>
    <mergeCell ref="AK243:AM243"/>
    <mergeCell ref="B245:E245"/>
    <mergeCell ref="R245:S245"/>
    <mergeCell ref="T245:U245"/>
    <mergeCell ref="W245:X245"/>
    <mergeCell ref="A246:A248"/>
    <mergeCell ref="R246:S246"/>
    <mergeCell ref="T246:U246"/>
    <mergeCell ref="W246:X246"/>
    <mergeCell ref="R247:S247"/>
    <mergeCell ref="T247:U247"/>
    <mergeCell ref="N238:Q238"/>
    <mergeCell ref="A240:A244"/>
    <mergeCell ref="K240:Q240"/>
    <mergeCell ref="B241:E241"/>
    <mergeCell ref="F241:G244"/>
    <mergeCell ref="I241:J241"/>
    <mergeCell ref="K241:Q241"/>
    <mergeCell ref="AN243:AO243"/>
    <mergeCell ref="B244:E244"/>
    <mergeCell ref="I244:J244"/>
    <mergeCell ref="K244:Q244"/>
    <mergeCell ref="R244:S244"/>
    <mergeCell ref="T244:U244"/>
    <mergeCell ref="W244:X244"/>
    <mergeCell ref="AK244:AM244"/>
    <mergeCell ref="T241:V241"/>
    <mergeCell ref="AC241:AE241"/>
    <mergeCell ref="AN241:AO242"/>
    <mergeCell ref="I242:J242"/>
    <mergeCell ref="I243:J243"/>
    <mergeCell ref="K243:Q243"/>
    <mergeCell ref="R243:S243"/>
    <mergeCell ref="T243:U243"/>
    <mergeCell ref="W243:X243"/>
    <mergeCell ref="B233:E233"/>
    <mergeCell ref="F233:G236"/>
    <mergeCell ref="K233:M233"/>
    <mergeCell ref="X233:AH233"/>
    <mergeCell ref="AN233:AO234"/>
    <mergeCell ref="K234:M234"/>
    <mergeCell ref="N234:Q234"/>
    <mergeCell ref="K235:M235"/>
    <mergeCell ref="AK235:AM235"/>
    <mergeCell ref="AN235:AO235"/>
    <mergeCell ref="I236:J236"/>
    <mergeCell ref="N236:Q236"/>
    <mergeCell ref="AK236:AM236"/>
    <mergeCell ref="K228:M228"/>
    <mergeCell ref="N228:Q228"/>
    <mergeCell ref="A229:A232"/>
    <mergeCell ref="K229:M229"/>
    <mergeCell ref="K232:M232"/>
    <mergeCell ref="N232:Q232"/>
    <mergeCell ref="AN224:AO225"/>
    <mergeCell ref="B225:E225"/>
    <mergeCell ref="I225:J225"/>
    <mergeCell ref="K225:M225"/>
    <mergeCell ref="AK225:AM225"/>
    <mergeCell ref="B226:E226"/>
    <mergeCell ref="I226:J226"/>
    <mergeCell ref="AK226:AM226"/>
    <mergeCell ref="AN226:AO226"/>
    <mergeCell ref="N229:Q229"/>
    <mergeCell ref="N230:Q230"/>
    <mergeCell ref="N224:Q224"/>
    <mergeCell ref="N225:Q225"/>
    <mergeCell ref="N222:Q222"/>
    <mergeCell ref="A223:A226"/>
    <mergeCell ref="K223:M223"/>
    <mergeCell ref="N223:Q223"/>
    <mergeCell ref="B224:E224"/>
    <mergeCell ref="F224:G227"/>
    <mergeCell ref="I224:J224"/>
    <mergeCell ref="K224:M224"/>
    <mergeCell ref="B227:E227"/>
    <mergeCell ref="I227:J227"/>
    <mergeCell ref="K227:M227"/>
    <mergeCell ref="N227:Q227"/>
    <mergeCell ref="F218:G219"/>
    <mergeCell ref="I218:J218"/>
    <mergeCell ref="K218:M218"/>
    <mergeCell ref="N219:Q219"/>
    <mergeCell ref="AK208:AM208"/>
    <mergeCell ref="AN214:AO214"/>
    <mergeCell ref="AN212:AO213"/>
    <mergeCell ref="I213:J213"/>
    <mergeCell ref="K213:M213"/>
    <mergeCell ref="N213:Q213"/>
    <mergeCell ref="AK213:AM213"/>
    <mergeCell ref="W210:AH210"/>
    <mergeCell ref="K211:M211"/>
    <mergeCell ref="N211:Q211"/>
    <mergeCell ref="AN208:AO208"/>
    <mergeCell ref="I212:J212"/>
    <mergeCell ref="K212:M212"/>
    <mergeCell ref="N212:Q212"/>
    <mergeCell ref="F211:G211"/>
    <mergeCell ref="AN218:AO219"/>
    <mergeCell ref="A205:A207"/>
    <mergeCell ref="K205:M205"/>
    <mergeCell ref="N205:Q205"/>
    <mergeCell ref="B206:E206"/>
    <mergeCell ref="F206:G209"/>
    <mergeCell ref="I206:J206"/>
    <mergeCell ref="N206:Q206"/>
    <mergeCell ref="I209:J209"/>
    <mergeCell ref="I208:J208"/>
    <mergeCell ref="A198:A203"/>
    <mergeCell ref="F198:G198"/>
    <mergeCell ref="K198:M198"/>
    <mergeCell ref="N198:Q198"/>
    <mergeCell ref="B199:E199"/>
    <mergeCell ref="F199:G199"/>
    <mergeCell ref="I199:J199"/>
    <mergeCell ref="K199:M199"/>
    <mergeCell ref="N199:Q199"/>
    <mergeCell ref="I202:J202"/>
    <mergeCell ref="B201:E201"/>
    <mergeCell ref="I201:J201"/>
    <mergeCell ref="AK201:AM201"/>
    <mergeCell ref="AN201:AO201"/>
    <mergeCell ref="AN206:AO207"/>
    <mergeCell ref="B207:E207"/>
    <mergeCell ref="I207:J207"/>
    <mergeCell ref="AK207:AM207"/>
    <mergeCell ref="B202:C202"/>
    <mergeCell ref="AN196:AO197"/>
    <mergeCell ref="B197:E197"/>
    <mergeCell ref="K197:M197"/>
    <mergeCell ref="N197:Q197"/>
    <mergeCell ref="R197:AI197"/>
    <mergeCell ref="AJ197:AM197"/>
    <mergeCell ref="AN199:AO200"/>
    <mergeCell ref="B200:E200"/>
    <mergeCell ref="I200:J200"/>
    <mergeCell ref="AK200:AM200"/>
    <mergeCell ref="Z116:AD116"/>
    <mergeCell ref="W122:AH122"/>
    <mergeCell ref="W123:AH123"/>
    <mergeCell ref="Z117:AD117"/>
    <mergeCell ref="N118:Q120"/>
    <mergeCell ref="B196:E196"/>
    <mergeCell ref="F196:G197"/>
    <mergeCell ref="H196:J197"/>
    <mergeCell ref="K196:M196"/>
    <mergeCell ref="N196:AM196"/>
    <mergeCell ref="T156:X156"/>
    <mergeCell ref="K90:M120"/>
    <mergeCell ref="N90:Q117"/>
    <mergeCell ref="U90:AH90"/>
    <mergeCell ref="Z91:AD91"/>
    <mergeCell ref="AG91:AH91"/>
    <mergeCell ref="Z92:AD92"/>
    <mergeCell ref="U93:AH93"/>
    <mergeCell ref="Z94:AD94"/>
    <mergeCell ref="AG94:AH94"/>
    <mergeCell ref="Z95:AD95"/>
    <mergeCell ref="U96:AH96"/>
    <mergeCell ref="Z97:AD97"/>
    <mergeCell ref="B140:E140"/>
    <mergeCell ref="AN81:AO83"/>
    <mergeCell ref="AG97:AH97"/>
    <mergeCell ref="Z98:AD98"/>
    <mergeCell ref="U100:AH100"/>
    <mergeCell ref="Z101:AD101"/>
    <mergeCell ref="Z102:AD102"/>
    <mergeCell ref="U105:AH105"/>
    <mergeCell ref="Z106:AD106"/>
    <mergeCell ref="Z107:AD107"/>
    <mergeCell ref="AN84:AO84"/>
    <mergeCell ref="AK86:AM86"/>
    <mergeCell ref="I81:J81"/>
    <mergeCell ref="AK85:AM85"/>
    <mergeCell ref="Z111:AD111"/>
    <mergeCell ref="Z112:AD112"/>
    <mergeCell ref="U115:AH115"/>
    <mergeCell ref="I82:J82"/>
    <mergeCell ref="AK82:AM82"/>
    <mergeCell ref="I83:J83"/>
    <mergeCell ref="I84:J84"/>
    <mergeCell ref="K80:Q83"/>
    <mergeCell ref="U110:AH110"/>
    <mergeCell ref="N84:Q84"/>
    <mergeCell ref="N86:Q86"/>
    <mergeCell ref="N87:Q87"/>
    <mergeCell ref="N89:Q89"/>
    <mergeCell ref="A71:A79"/>
    <mergeCell ref="F71:G71"/>
    <mergeCell ref="K71:M71"/>
    <mergeCell ref="N71:Q71"/>
    <mergeCell ref="B72:E72"/>
    <mergeCell ref="F72:G72"/>
    <mergeCell ref="I72:J72"/>
    <mergeCell ref="I75:J75"/>
    <mergeCell ref="A80:A132"/>
    <mergeCell ref="K75:M75"/>
    <mergeCell ref="N75:Q75"/>
    <mergeCell ref="K76:M76"/>
    <mergeCell ref="N76:Q76"/>
    <mergeCell ref="K121:M128"/>
    <mergeCell ref="N121:Q128"/>
    <mergeCell ref="B83:E83"/>
    <mergeCell ref="K84:M89"/>
    <mergeCell ref="K129:M131"/>
    <mergeCell ref="N129:Q131"/>
    <mergeCell ref="K132:M132"/>
    <mergeCell ref="N132:Q132"/>
    <mergeCell ref="K78:M78"/>
    <mergeCell ref="N78:Q78"/>
    <mergeCell ref="K79:M79"/>
    <mergeCell ref="AK76:AM76"/>
    <mergeCell ref="K77:M77"/>
    <mergeCell ref="N77:Q77"/>
    <mergeCell ref="AK77:AM77"/>
    <mergeCell ref="AN72:AO73"/>
    <mergeCell ref="K72:M72"/>
    <mergeCell ref="N72:Q72"/>
    <mergeCell ref="B73:E73"/>
    <mergeCell ref="I73:J73"/>
    <mergeCell ref="K73:M73"/>
    <mergeCell ref="N73:Q73"/>
    <mergeCell ref="B74:E74"/>
    <mergeCell ref="I74:J74"/>
    <mergeCell ref="K74:M74"/>
    <mergeCell ref="N74:Q74"/>
    <mergeCell ref="AN74:AO74"/>
    <mergeCell ref="AN69:AO70"/>
    <mergeCell ref="B70:E70"/>
    <mergeCell ref="K70:M70"/>
    <mergeCell ref="N70:Q70"/>
    <mergeCell ref="R70:AI70"/>
    <mergeCell ref="AJ70:AM70"/>
    <mergeCell ref="AK60:AM60"/>
    <mergeCell ref="K61:M61"/>
    <mergeCell ref="N61:Q61"/>
    <mergeCell ref="K64:M64"/>
    <mergeCell ref="N64:Q64"/>
    <mergeCell ref="B69:E69"/>
    <mergeCell ref="F69:G70"/>
    <mergeCell ref="H69:J70"/>
    <mergeCell ref="K69:M69"/>
    <mergeCell ref="N69:AM69"/>
    <mergeCell ref="K62:M62"/>
    <mergeCell ref="K63:M63"/>
    <mergeCell ref="N62:Q63"/>
    <mergeCell ref="A56:A64"/>
    <mergeCell ref="K56:M56"/>
    <mergeCell ref="N56:Q56"/>
    <mergeCell ref="K57:M57"/>
    <mergeCell ref="N57:Q57"/>
    <mergeCell ref="AB57:AH57"/>
    <mergeCell ref="AB59:AH59"/>
    <mergeCell ref="K60:M60"/>
    <mergeCell ref="N60:Q60"/>
    <mergeCell ref="Z51:AH51"/>
    <mergeCell ref="K52:M52"/>
    <mergeCell ref="N52:Q52"/>
    <mergeCell ref="AB52:AE52"/>
    <mergeCell ref="X54:AH54"/>
    <mergeCell ref="K55:M55"/>
    <mergeCell ref="N55:Q55"/>
    <mergeCell ref="W47:AH47"/>
    <mergeCell ref="K48:M48"/>
    <mergeCell ref="N48:Q48"/>
    <mergeCell ref="K49:M49"/>
    <mergeCell ref="Z49:AH49"/>
    <mergeCell ref="K50:M50"/>
    <mergeCell ref="AK42:AM42"/>
    <mergeCell ref="W43:AH43"/>
    <mergeCell ref="AK43:AM43"/>
    <mergeCell ref="K44:M44"/>
    <mergeCell ref="N44:Q44"/>
    <mergeCell ref="N45:Q45"/>
    <mergeCell ref="AN38:AO39"/>
    <mergeCell ref="B39:E39"/>
    <mergeCell ref="I39:J39"/>
    <mergeCell ref="B40:E40"/>
    <mergeCell ref="I40:J40"/>
    <mergeCell ref="AN40:AO40"/>
    <mergeCell ref="A37:A55"/>
    <mergeCell ref="F37:G37"/>
    <mergeCell ref="K37:M37"/>
    <mergeCell ref="N37:Q37"/>
    <mergeCell ref="B38:E38"/>
    <mergeCell ref="F38:G38"/>
    <mergeCell ref="I38:J38"/>
    <mergeCell ref="K38:M38"/>
    <mergeCell ref="N38:Q38"/>
    <mergeCell ref="I41:J41"/>
    <mergeCell ref="N36:Q36"/>
    <mergeCell ref="Y36:Z36"/>
    <mergeCell ref="AC36:AD36"/>
    <mergeCell ref="AF36:AG36"/>
    <mergeCell ref="AK36:AM36"/>
    <mergeCell ref="AN35:AO35"/>
    <mergeCell ref="V34:X34"/>
    <mergeCell ref="Z34:AH34"/>
    <mergeCell ref="AN33:AO34"/>
    <mergeCell ref="N35:Q35"/>
    <mergeCell ref="V35:X35"/>
    <mergeCell ref="Z35:AH35"/>
    <mergeCell ref="AK35:AM35"/>
    <mergeCell ref="B26:E26"/>
    <mergeCell ref="F26:G26"/>
    <mergeCell ref="AC26:AD26"/>
    <mergeCell ref="U29:AH29"/>
    <mergeCell ref="B30:E30"/>
    <mergeCell ref="F31:G34"/>
    <mergeCell ref="R32:S32"/>
    <mergeCell ref="U32:AH32"/>
    <mergeCell ref="K33:M33"/>
    <mergeCell ref="V33:X33"/>
    <mergeCell ref="Z33:AH33"/>
    <mergeCell ref="K34:M34"/>
    <mergeCell ref="N34:Q34"/>
    <mergeCell ref="AC27:AD27"/>
    <mergeCell ref="N33:Q33"/>
    <mergeCell ref="AK27:AM27"/>
    <mergeCell ref="AN27:AO27"/>
    <mergeCell ref="N28:Q28"/>
    <mergeCell ref="AK28:AM28"/>
    <mergeCell ref="AC24:AD24"/>
    <mergeCell ref="K25:M25"/>
    <mergeCell ref="N25:Q25"/>
    <mergeCell ref="AC25:AD25"/>
    <mergeCell ref="AN25:AO26"/>
    <mergeCell ref="B23:E23"/>
    <mergeCell ref="F23:G23"/>
    <mergeCell ref="N23:Q23"/>
    <mergeCell ref="B24:E24"/>
    <mergeCell ref="F24:G24"/>
    <mergeCell ref="K24:M24"/>
    <mergeCell ref="N24:Q24"/>
    <mergeCell ref="W18:AH18"/>
    <mergeCell ref="B19:E19"/>
    <mergeCell ref="F19:G20"/>
    <mergeCell ref="W19:AH19"/>
    <mergeCell ref="B20:E20"/>
    <mergeCell ref="N21:Q21"/>
    <mergeCell ref="B15:E15"/>
    <mergeCell ref="A2:O2"/>
    <mergeCell ref="P2:AO2"/>
    <mergeCell ref="A3:O3"/>
    <mergeCell ref="P3:AO3"/>
    <mergeCell ref="A4:O4"/>
    <mergeCell ref="P4:AO4"/>
    <mergeCell ref="A5:O5"/>
    <mergeCell ref="P5:AO5"/>
    <mergeCell ref="B8:E8"/>
    <mergeCell ref="F8:G9"/>
    <mergeCell ref="H8:J9"/>
    <mergeCell ref="K8:M8"/>
    <mergeCell ref="N8:AM8"/>
    <mergeCell ref="AN8:AO9"/>
    <mergeCell ref="B9:E9"/>
    <mergeCell ref="K9:M9"/>
    <mergeCell ref="N9:Q9"/>
    <mergeCell ref="R9:AI9"/>
    <mergeCell ref="AJ9:AM9"/>
    <mergeCell ref="AK13:AM13"/>
    <mergeCell ref="AN13:AO13"/>
    <mergeCell ref="B14:E14"/>
    <mergeCell ref="F14:G14"/>
    <mergeCell ref="I14:J14"/>
    <mergeCell ref="AK14:AM14"/>
    <mergeCell ref="I11:J11"/>
    <mergeCell ref="K11:M11"/>
    <mergeCell ref="N11:Q11"/>
    <mergeCell ref="AN11:AO12"/>
    <mergeCell ref="B12:E12"/>
    <mergeCell ref="I12:J12"/>
    <mergeCell ref="K12:M12"/>
    <mergeCell ref="F11:G12"/>
    <mergeCell ref="W12:AH12"/>
    <mergeCell ref="X125:AA125"/>
    <mergeCell ref="AF125:AH125"/>
    <mergeCell ref="X126:AH126"/>
    <mergeCell ref="X127:AA127"/>
    <mergeCell ref="AF127:AH127"/>
    <mergeCell ref="X128:AH128"/>
    <mergeCell ref="A10:A36"/>
    <mergeCell ref="F15:G16"/>
    <mergeCell ref="W15:AH15"/>
    <mergeCell ref="B16:E16"/>
    <mergeCell ref="W16:AH16"/>
    <mergeCell ref="N17:Q17"/>
    <mergeCell ref="I13:J13"/>
    <mergeCell ref="N13:Q13"/>
    <mergeCell ref="B27:E27"/>
    <mergeCell ref="F27:G28"/>
    <mergeCell ref="T88:X88"/>
    <mergeCell ref="T85:X85"/>
    <mergeCell ref="B10:E10"/>
    <mergeCell ref="F10:G10"/>
    <mergeCell ref="K10:M10"/>
    <mergeCell ref="N10:Q10"/>
    <mergeCell ref="B11:E11"/>
    <mergeCell ref="T167:AH167"/>
    <mergeCell ref="T169:AH169"/>
    <mergeCell ref="F140:G141"/>
    <mergeCell ref="H140:J141"/>
    <mergeCell ref="K140:M140"/>
    <mergeCell ref="N140:AM140"/>
    <mergeCell ref="AN140:AO141"/>
    <mergeCell ref="B141:E141"/>
    <mergeCell ref="K141:M141"/>
    <mergeCell ref="N141:Q141"/>
    <mergeCell ref="R141:AI141"/>
    <mergeCell ref="AJ141:AM141"/>
    <mergeCell ref="W175:AH175"/>
    <mergeCell ref="T177:AH177"/>
    <mergeCell ref="N178:Q180"/>
    <mergeCell ref="T180:AH180"/>
    <mergeCell ref="N181:Q181"/>
    <mergeCell ref="Z182:AH182"/>
    <mergeCell ref="AN143:AO144"/>
    <mergeCell ref="B144:E144"/>
    <mergeCell ref="I144:J144"/>
    <mergeCell ref="K144:M161"/>
    <mergeCell ref="N144:Q147"/>
    <mergeCell ref="AK144:AM144"/>
    <mergeCell ref="I145:J145"/>
    <mergeCell ref="AN145:AO145"/>
    <mergeCell ref="I146:J146"/>
    <mergeCell ref="N148:Q151"/>
    <mergeCell ref="AK149:AM149"/>
    <mergeCell ref="AK150:AM150"/>
    <mergeCell ref="N160:Q161"/>
    <mergeCell ref="F145:G170"/>
    <mergeCell ref="N152:Q159"/>
    <mergeCell ref="W162:AH162"/>
    <mergeCell ref="T164:AH164"/>
    <mergeCell ref="W165:AH165"/>
    <mergeCell ref="Z171:AH171"/>
    <mergeCell ref="A142:A189"/>
    <mergeCell ref="B142:C142"/>
    <mergeCell ref="F142:G142"/>
    <mergeCell ref="K142:Q143"/>
    <mergeCell ref="B143:E143"/>
    <mergeCell ref="F143:G143"/>
    <mergeCell ref="I143:J143"/>
    <mergeCell ref="K162:M171"/>
    <mergeCell ref="N162:Q164"/>
    <mergeCell ref="N182:Q182"/>
    <mergeCell ref="N165:Q167"/>
    <mergeCell ref="N168:Q169"/>
    <mergeCell ref="N170:Q170"/>
    <mergeCell ref="N171:Q171"/>
    <mergeCell ref="Y158:AC158"/>
    <mergeCell ref="Y159:AC159"/>
    <mergeCell ref="K187:M189"/>
    <mergeCell ref="N187:Q189"/>
    <mergeCell ref="K172:M182"/>
    <mergeCell ref="N172:Q174"/>
    <mergeCell ref="W172:AH172"/>
    <mergeCell ref="T174:AH174"/>
    <mergeCell ref="N175:Q177"/>
  </mergeCells>
  <phoneticPr fontId="43"/>
  <dataValidations count="24">
    <dataValidation type="list" allowBlank="1" showInputMessage="1" showErrorMessage="1" sqref="F256:G256 F260:G260 F264:G264 F268:G268" xr:uid="{00000000-0002-0000-0300-000000000000}">
      <formula1>"3,2,1,該当なし"</formula1>
    </dataValidation>
    <dataValidation type="list" allowBlank="1" showInputMessage="1" sqref="U32:AH32" xr:uid="{00000000-0002-0000-0300-000001000000}">
      <formula1>"　,表層改良,浅層混合処理工法,補強土工法,置換工法,RES-P工法,細径鋼管工法,柱状改良,深層混合処理工法,小口径鋼管工法,木杭,プレストレストコンクリート杭,鉄筋コンクリート杭"</formula1>
    </dataValidation>
    <dataValidation type="list" allowBlank="1" showInputMessage="1" showErrorMessage="1" sqref="F19:G20" xr:uid="{00000000-0002-0000-0300-000002000000}">
      <formula1>"　,免震建築物,その他"</formula1>
    </dataValidation>
    <dataValidation type="list" allowBlank="1" showInputMessage="1" showErrorMessage="1" sqref="Z33:AH33" xr:uid="{00000000-0002-0000-0300-000003000000}">
      <formula1>"鉄筋コンクリート造,無筋コンクリート造等"</formula1>
    </dataValidation>
    <dataValidation type="list" allowBlank="1" showInputMessage="1" sqref="Z34:AH34" xr:uid="{00000000-0002-0000-0300-000004000000}">
      <formula1>"布基礎,ベタ基礎,独立基礎等"</formula1>
    </dataValidation>
    <dataValidation type="list" allowBlank="1" showInputMessage="1" showErrorMessage="1" sqref="Z35:AH35" xr:uid="{00000000-0002-0000-0300-000005000000}">
      <formula1>"支持杭,摩擦杭"</formula1>
    </dataValidation>
    <dataValidation type="list" allowBlank="1" showInputMessage="1" showErrorMessage="1" sqref="Z46" xr:uid="{00000000-0002-0000-0300-000006000000}">
      <formula1>"Ｋ２以上,Ｋ３相当以上"</formula1>
    </dataValidation>
    <dataValidation type="list" allowBlank="1" showInputMessage="1" sqref="U29:AH29" xr:uid="{00000000-0002-0000-0300-000007000000}">
      <formula1>"　,スクリューウエイト貫入試験,スウェーデン式サウンディング試験,標準貫入試験,平板載荷試験,動的コーン貫入試験,ポータブルコーン貫入試験,オランダ式二重管コーン貫入試験,レイリー波探査,表面波探査法,周辺状況による,近隣データによる"</formula1>
    </dataValidation>
    <dataValidation type="list" allowBlank="1" showInputMessage="1" showErrorMessage="1" sqref="C145 C84" xr:uid="{036B6296-8ED2-4828-8B28-BA5A64CF9193}">
      <formula1>"１,２,３,４,５,６,７,８"</formula1>
    </dataValidation>
    <dataValidation type="list" allowBlank="1" showInputMessage="1" showErrorMessage="1" sqref="W243:X246 W248:X248" xr:uid="{00000000-0002-0000-0300-000009000000}">
      <formula1>"以上,　,"</formula1>
    </dataValidation>
    <dataValidation allowBlank="1" showInputMessage="1" showErrorMessage="1" promptTitle="選択して" prompt="ください" sqref="K318 K324 K330 M318 M324 M330" xr:uid="{00000000-0002-0000-0300-00000A000000}"/>
    <dataValidation type="list" allowBlank="1" showInputMessage="1" showErrorMessage="1" sqref="AC255:AG255 AC259:AG259 AC263:AG263 AC267:AG267" xr:uid="{00000000-0002-0000-0300-00000B000000}">
      <formula1>"Ｔ－４,Ｔ－３,Ｔ－２,Ｔ－１"</formula1>
    </dataValidation>
    <dataValidation type="list" allowBlank="1" showInputMessage="1" showErrorMessage="1" sqref="B18 B25 B29 B204 B209:B210 B216 B222 B230 B236 B242 B248 B261 B278 B317 F339:F350 B86 H38:H41 AN243:AO243 AN258:AO258 H199:H202 H206:H209 H212:H215 H218:H221 H224:H227 H233:H236 H241:H244 H256:H259 H273:H276 H313:H316 K281 K339:K350 N226 N231 N235 N237 N239 P339 P341 P343 P345 P347 P349 R21:R27 R31 R33 R35 R42:R47 R55:R56 R58:R59 R62 AN315:AO315 AN275:AO275 AJ255:AJ259 AJ272:AJ276 AJ312:AJ316 AJ339:AJ350 AN27:AO27 AJ240:AJ244 AJ198:AJ201 R199 R205:R206 R210 R216 R222:R223 R227:R228 R232:R233 R255:R256 R259:R260 R263:R264 R267:R268 R271 R273:R275 R279:R281 R288:R293 R295:R297 R299:R301 R304:R305 S53:S54 AN40:AO40 AN235:AO235 AJ205:AJ208 AJ211:AJ214 AG282:AG285 AG287 S201:S204 S225 S230 S277:S278 S294 S302:S303 T298 S38:S41 U48:U51 U290 U312:U335 V199 W56:W58 AJ217:AJ220 AJ24:AJ28 R132 W206:W209 W289 X52:X53 X203 X223 X225 X228 X230 X277 X291:X292 X294 AN201:AO201 AJ223:AJ226 Y212:Y214 Y217:Y220 Y313 Y315 Y317 Y319 Y321 Y323 Y325 Y327 Y329 Y331 Y333 Y335 AN208:AO208 Z199 Z234:Z239 Z286 AA52 AN214:AO214 AA290 AA302 AB48 AB50 AB56 AB58 AB60:AB61 AN220:AO220 AJ232:AJ236 AB289 AB298 AC223 AC225 AC227:AC228 AC234:AC239 AC282:AC287 AC291:AC292 AC294 AC312 AC314 AC316 AC318 AC320 AC322 AC324 AC326 AC328 AC330 AC332 AC334 R64 AD199 AD206:AD209 AD217:AD220 AD277 AE60:AE61 AN226:AO226 AE201:AE203 AE290 AF58 AF339:AF350 H81:H84 H72:H75 R71 R74:R76 R78 R80:R84 R119:S119 S73 S120:T120 V73 Z120:AA120 S122:S123 AD73 AJ71:AJ77 AN74:AO74 R151 AJ80:AJ86 R118 R121 R124 S125 S127 V125 V127 AC125 AC127 AJ121:AJ122 AJ133:AJ135 S89 S86 B147 R147 AN145:AO145 AA143 R142:R143 H143:H146 AJ142:AJ150 AN84:AO84 R170:R171 AE178 AA178 R181:R182 S184:S186 R187:R188 AJ187:AJ189 R87 R154:R155 R160 AJ129:AJ131 R129:R130 AN35:AO35 AJ33:AJ43 R157 R11:R19 R37 AN13:AO13 H11:H14 R10 AJ11:AJ14 AJ10" xr:uid="{00000000-0002-0000-0300-00000C000000}">
      <formula1>"□,■"</formula1>
    </dataValidation>
    <dataValidation type="list" allowBlank="1" showInputMessage="1" showErrorMessage="1" sqref="F11 F15:G16" xr:uid="{00000000-0002-0000-0300-00000D000000}">
      <formula1>"　,3,2,1,評価対象外"</formula1>
    </dataValidation>
    <dataValidation type="list" allowBlank="1" showInputMessage="1" showErrorMessage="1" sqref="F24" xr:uid="{00000000-0002-0000-0300-00000E000000}">
      <formula1>"　,2,1"</formula1>
    </dataValidation>
    <dataValidation type="list" allowBlank="1" showInputMessage="1" showErrorMessage="1" sqref="F27" xr:uid="{00000000-0002-0000-0300-00000F000000}">
      <formula1>"　,2,1,該当区域外"</formula1>
    </dataValidation>
    <dataValidation type="list" allowBlank="1" showInputMessage="1" showErrorMessage="1" sqref="F38:G38 F72:G72" xr:uid="{00000000-0002-0000-0300-000010000000}">
      <formula1>"　,3,2,1"</formula1>
    </dataValidation>
    <dataValidation type="list" allowBlank="1" showInputMessage="1" showErrorMessage="1" sqref="F199:G199" xr:uid="{00000000-0002-0000-0300-000011000000}">
      <formula1>"　,4,3,2,1"</formula1>
    </dataValidation>
    <dataValidation type="list" allowBlank="1" showInputMessage="1" showErrorMessage="1" sqref="F143:G143" xr:uid="{D40200C1-BE8F-40DF-965F-4D7A84BBBE9F}">
      <formula1>"　,8,7,6,5,4,1"</formula1>
    </dataValidation>
    <dataValidation type="list" allowBlank="1" showInputMessage="1" showErrorMessage="1" sqref="F212" xr:uid="{00000000-0002-0000-0300-000013000000}">
      <formula1>"　,3,2,1,該当なし"</formula1>
    </dataValidation>
    <dataValidation type="list" allowBlank="1" showInputMessage="1" showErrorMessage="1" sqref="F218" xr:uid="{00000000-0002-0000-0300-000014000000}">
      <formula1>"　,4,3,2,1,該当なし"</formula1>
    </dataValidation>
    <dataValidation type="list" allowBlank="1" showInputMessage="1" showErrorMessage="1" sqref="F273:G273" xr:uid="{00000000-0002-0000-0300-000015000000}">
      <formula1>"　,5,4,3,2,1"</formula1>
    </dataValidation>
    <dataValidation type="list" allowBlank="1" showInputMessage="1" showErrorMessage="1" sqref="F81:G81" xr:uid="{21F0802E-B6DB-423D-8D6B-7F3C656AF2C8}">
      <formula1>"　,7,6,5,4,3,2,1"</formula1>
    </dataValidation>
    <dataValidation type="list" allowBlank="1" showInputMessage="1" showErrorMessage="1" sqref="W247:X247" xr:uid="{ED5E55BE-CB10-4B14-AA1B-3D160BEA902A}">
      <formula1>"　,以上"</formula1>
    </dataValidation>
  </dataValidations>
  <printOptions horizontalCentered="1"/>
  <pageMargins left="0.51181102362204722" right="0.51181102362204722" top="0.47244094488188981" bottom="0.19685039370078741" header="0.31496062992125984" footer="0.19685039370078741"/>
  <pageSetup paperSize="9" scale="83" fitToHeight="0" orientation="portrait" blackAndWhite="1" r:id="rId1"/>
  <rowBreaks count="5" manualBreakCount="5">
    <brk id="66" max="40" man="1"/>
    <brk id="137" max="40" man="1"/>
    <brk id="193" max="40" man="1"/>
    <brk id="250" max="40" man="1"/>
    <brk id="307" max="4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32152-E634-4D74-80B8-7362EF1A2021}">
  <dimension ref="A1:AM211"/>
  <sheetViews>
    <sheetView view="pageBreakPreview" zoomScale="85" zoomScaleNormal="145" zoomScaleSheetLayoutView="85" workbookViewId="0"/>
  </sheetViews>
  <sheetFormatPr defaultColWidth="9" defaultRowHeight="13.5" x14ac:dyDescent="0.15"/>
  <cols>
    <col min="1" max="39" width="2.625" style="64" customWidth="1"/>
    <col min="40" max="40" width="9" style="64" customWidth="1"/>
    <col min="41" max="16384" width="9" style="64"/>
  </cols>
  <sheetData>
    <row r="1" spans="1:39" ht="21.75" customHeight="1" thickBot="1" x14ac:dyDescent="0.2">
      <c r="A1" s="61" t="s">
        <v>1069</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3"/>
      <c r="AG1" s="62"/>
      <c r="AH1" s="62"/>
      <c r="AI1" s="62"/>
      <c r="AM1" s="65" t="s">
        <v>567</v>
      </c>
    </row>
    <row r="2" spans="1:39" ht="15.75" customHeight="1" x14ac:dyDescent="0.15">
      <c r="A2" s="542" t="s">
        <v>912</v>
      </c>
      <c r="B2" s="543"/>
      <c r="C2" s="543"/>
      <c r="D2" s="543"/>
      <c r="E2" s="543"/>
      <c r="F2" s="543"/>
      <c r="G2" s="543"/>
      <c r="H2" s="543"/>
      <c r="I2" s="543"/>
      <c r="J2" s="543"/>
      <c r="K2" s="543"/>
      <c r="L2" s="543"/>
      <c r="M2" s="544"/>
      <c r="N2" s="1677" t="str">
        <f>'1.評価用_第一面_第五面'!P2&amp;""</f>
        <v/>
      </c>
      <c r="O2" s="1678"/>
      <c r="P2" s="1678"/>
      <c r="Q2" s="1678"/>
      <c r="R2" s="1678"/>
      <c r="S2" s="1678"/>
      <c r="T2" s="1678"/>
      <c r="U2" s="1678"/>
      <c r="V2" s="1678"/>
      <c r="W2" s="1678"/>
      <c r="X2" s="1678"/>
      <c r="Y2" s="1678"/>
      <c r="Z2" s="1678"/>
      <c r="AA2" s="1678"/>
      <c r="AB2" s="1678"/>
      <c r="AC2" s="1678"/>
      <c r="AD2" s="1678"/>
      <c r="AE2" s="1678"/>
      <c r="AF2" s="1678"/>
      <c r="AG2" s="1678"/>
      <c r="AH2" s="1678"/>
      <c r="AI2" s="1678"/>
      <c r="AJ2" s="1678"/>
      <c r="AK2" s="1678"/>
      <c r="AL2" s="1678"/>
      <c r="AM2" s="1679"/>
    </row>
    <row r="3" spans="1:39" ht="15.75" customHeight="1" x14ac:dyDescent="0.15">
      <c r="A3" s="448" t="s">
        <v>1171</v>
      </c>
      <c r="B3" s="449"/>
      <c r="C3" s="449"/>
      <c r="D3" s="449"/>
      <c r="E3" s="449"/>
      <c r="F3" s="449"/>
      <c r="G3" s="449"/>
      <c r="H3" s="449"/>
      <c r="I3" s="449"/>
      <c r="J3" s="449"/>
      <c r="K3" s="449"/>
      <c r="L3" s="449"/>
      <c r="M3" s="450"/>
      <c r="N3" s="1680" t="str">
        <f>'1.評価用_第一面_第五面'!P3&amp;""</f>
        <v/>
      </c>
      <c r="O3" s="1681"/>
      <c r="P3" s="1681"/>
      <c r="Q3" s="1681"/>
      <c r="R3" s="1681"/>
      <c r="S3" s="1681"/>
      <c r="T3" s="1681"/>
      <c r="U3" s="1681"/>
      <c r="V3" s="1681"/>
      <c r="W3" s="1681"/>
      <c r="X3" s="1681"/>
      <c r="Y3" s="1681"/>
      <c r="Z3" s="1681"/>
      <c r="AA3" s="1681"/>
      <c r="AB3" s="1681"/>
      <c r="AC3" s="1681"/>
      <c r="AD3" s="1681"/>
      <c r="AE3" s="1681"/>
      <c r="AF3" s="1681"/>
      <c r="AG3" s="1681"/>
      <c r="AH3" s="1681"/>
      <c r="AI3" s="1681"/>
      <c r="AJ3" s="1681"/>
      <c r="AK3" s="1681"/>
      <c r="AL3" s="1681"/>
      <c r="AM3" s="1682"/>
    </row>
    <row r="4" spans="1:39" ht="15.75" customHeight="1" x14ac:dyDescent="0.15">
      <c r="A4" s="448" t="s">
        <v>569</v>
      </c>
      <c r="B4" s="449"/>
      <c r="C4" s="449"/>
      <c r="D4" s="449"/>
      <c r="E4" s="449"/>
      <c r="F4" s="449"/>
      <c r="G4" s="449"/>
      <c r="H4" s="449"/>
      <c r="I4" s="449"/>
      <c r="J4" s="449"/>
      <c r="K4" s="449"/>
      <c r="L4" s="449"/>
      <c r="M4" s="450"/>
      <c r="N4" s="1680" t="str">
        <f>'1.評価用_第一面_第五面'!P4&amp;""</f>
        <v/>
      </c>
      <c r="O4" s="1681"/>
      <c r="P4" s="1681"/>
      <c r="Q4" s="1681"/>
      <c r="R4" s="1681"/>
      <c r="S4" s="1681"/>
      <c r="T4" s="1681"/>
      <c r="U4" s="1681"/>
      <c r="V4" s="1681"/>
      <c r="W4" s="1681"/>
      <c r="X4" s="1681"/>
      <c r="Y4" s="1681"/>
      <c r="Z4" s="1681"/>
      <c r="AA4" s="1681"/>
      <c r="AB4" s="1681"/>
      <c r="AC4" s="1681"/>
      <c r="AD4" s="1681"/>
      <c r="AE4" s="1681"/>
      <c r="AF4" s="1681"/>
      <c r="AG4" s="1681"/>
      <c r="AH4" s="1681"/>
      <c r="AI4" s="1681"/>
      <c r="AJ4" s="1681"/>
      <c r="AK4" s="1681"/>
      <c r="AL4" s="1681"/>
      <c r="AM4" s="1682"/>
    </row>
    <row r="5" spans="1:39" ht="15.75" customHeight="1" thickBot="1" x14ac:dyDescent="0.2">
      <c r="A5" s="539" t="s">
        <v>913</v>
      </c>
      <c r="B5" s="540"/>
      <c r="C5" s="540"/>
      <c r="D5" s="540"/>
      <c r="E5" s="540"/>
      <c r="F5" s="540"/>
      <c r="G5" s="540"/>
      <c r="H5" s="540"/>
      <c r="I5" s="540"/>
      <c r="J5" s="540"/>
      <c r="K5" s="540"/>
      <c r="L5" s="540"/>
      <c r="M5" s="541"/>
      <c r="N5" s="1253" t="s">
        <v>571</v>
      </c>
      <c r="O5" s="1254"/>
      <c r="P5" s="1254"/>
      <c r="Q5" s="1254"/>
      <c r="R5" s="1254"/>
      <c r="S5" s="1254"/>
      <c r="T5" s="1254"/>
      <c r="U5" s="1254"/>
      <c r="V5" s="1254"/>
      <c r="W5" s="1254"/>
      <c r="X5" s="1254"/>
      <c r="Y5" s="1254"/>
      <c r="Z5" s="1254"/>
      <c r="AA5" s="1254"/>
      <c r="AB5" s="1254"/>
      <c r="AC5" s="1254"/>
      <c r="AD5" s="1254"/>
      <c r="AE5" s="1254"/>
      <c r="AF5" s="1254"/>
      <c r="AG5" s="1254"/>
      <c r="AH5" s="1254"/>
      <c r="AI5" s="1254"/>
      <c r="AJ5" s="1254"/>
      <c r="AK5" s="1254"/>
      <c r="AL5" s="1254"/>
      <c r="AM5" s="1255"/>
    </row>
    <row r="6" spans="1:39" ht="15.75" customHeight="1" thickBot="1" x14ac:dyDescent="0.2">
      <c r="A6" s="66"/>
      <c r="B6" s="66"/>
      <c r="C6" s="66"/>
      <c r="D6" s="66"/>
      <c r="E6" s="66"/>
      <c r="F6" s="66"/>
      <c r="G6" s="66"/>
      <c r="H6" s="66"/>
      <c r="I6" s="66"/>
      <c r="J6" s="66"/>
      <c r="K6" s="66"/>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row>
    <row r="7" spans="1:39" ht="15.75" customHeight="1" x14ac:dyDescent="0.15">
      <c r="A7" s="72"/>
      <c r="B7" s="1229" t="s">
        <v>574</v>
      </c>
      <c r="C7" s="1227"/>
      <c r="D7" s="1227"/>
      <c r="E7" s="1227"/>
      <c r="F7" s="1229" t="s">
        <v>30</v>
      </c>
      <c r="G7" s="1227"/>
      <c r="H7" s="1227"/>
      <c r="I7" s="1228"/>
      <c r="J7" s="1266" t="s">
        <v>577</v>
      </c>
      <c r="K7" s="1267"/>
      <c r="L7" s="1267"/>
      <c r="M7" s="1267"/>
      <c r="N7" s="1267"/>
      <c r="O7" s="1267"/>
      <c r="P7" s="1267"/>
      <c r="Q7" s="1267"/>
      <c r="R7" s="1267"/>
      <c r="S7" s="1267"/>
      <c r="T7" s="1267"/>
      <c r="U7" s="1267"/>
      <c r="V7" s="1267"/>
      <c r="W7" s="1267"/>
      <c r="X7" s="1267"/>
      <c r="Y7" s="1267"/>
      <c r="Z7" s="1267"/>
      <c r="AA7" s="1267"/>
      <c r="AB7" s="1267"/>
      <c r="AC7" s="1267"/>
      <c r="AD7" s="1267"/>
      <c r="AE7" s="1267"/>
      <c r="AF7" s="1267"/>
      <c r="AG7" s="1267"/>
      <c r="AH7" s="1267"/>
      <c r="AI7" s="1267"/>
      <c r="AJ7" s="1268"/>
      <c r="AK7" s="1683" t="s">
        <v>914</v>
      </c>
      <c r="AL7" s="1684"/>
      <c r="AM7" s="1685"/>
    </row>
    <row r="8" spans="1:39" ht="15.75" customHeight="1" thickBot="1" x14ac:dyDescent="0.2">
      <c r="A8" s="73"/>
      <c r="B8" s="1273" t="s">
        <v>579</v>
      </c>
      <c r="C8" s="1274"/>
      <c r="D8" s="1274"/>
      <c r="E8" s="1274"/>
      <c r="F8" s="1273" t="s">
        <v>580</v>
      </c>
      <c r="G8" s="1274"/>
      <c r="H8" s="1274"/>
      <c r="I8" s="1275"/>
      <c r="J8" s="1277" t="s">
        <v>580</v>
      </c>
      <c r="K8" s="1278"/>
      <c r="L8" s="1278"/>
      <c r="M8" s="1279"/>
      <c r="N8" s="1280" t="s">
        <v>581</v>
      </c>
      <c r="O8" s="1281"/>
      <c r="P8" s="1281"/>
      <c r="Q8" s="1281"/>
      <c r="R8" s="1281"/>
      <c r="S8" s="1281"/>
      <c r="T8" s="1281"/>
      <c r="U8" s="1281"/>
      <c r="V8" s="1281"/>
      <c r="W8" s="1281"/>
      <c r="X8" s="1281"/>
      <c r="Y8" s="1281"/>
      <c r="Z8" s="1281"/>
      <c r="AA8" s="1281"/>
      <c r="AB8" s="1281"/>
      <c r="AC8" s="1281"/>
      <c r="AD8" s="1281"/>
      <c r="AE8" s="1282"/>
      <c r="AF8" s="1280" t="s">
        <v>582</v>
      </c>
      <c r="AG8" s="1281"/>
      <c r="AH8" s="1281"/>
      <c r="AI8" s="1281"/>
      <c r="AJ8" s="1282"/>
      <c r="AK8" s="1686"/>
      <c r="AL8" s="1687"/>
      <c r="AM8" s="1688"/>
    </row>
    <row r="9" spans="1:39" ht="15.75" customHeight="1" x14ac:dyDescent="0.15">
      <c r="A9" s="1205" t="s">
        <v>915</v>
      </c>
      <c r="B9" s="159" t="s">
        <v>1083</v>
      </c>
      <c r="C9" s="160"/>
      <c r="D9" s="160"/>
      <c r="E9" s="160"/>
      <c r="F9" s="1229" t="s">
        <v>1084</v>
      </c>
      <c r="G9" s="1227"/>
      <c r="H9" s="1227"/>
      <c r="I9" s="1228"/>
      <c r="J9" s="1229" t="s">
        <v>762</v>
      </c>
      <c r="K9" s="1227"/>
      <c r="L9" s="1227"/>
      <c r="M9" s="1228"/>
      <c r="N9" s="491" t="str">
        <f>'1.評価用_第一面_第五面'!R37</f>
        <v>□</v>
      </c>
      <c r="O9" s="557" t="s">
        <v>1476</v>
      </c>
      <c r="P9" s="557"/>
      <c r="Q9" s="557"/>
      <c r="R9" s="557"/>
      <c r="S9" s="557"/>
      <c r="T9" s="557"/>
      <c r="U9" s="167"/>
      <c r="V9" s="167"/>
      <c r="W9" s="167"/>
      <c r="X9" s="167"/>
      <c r="Y9" s="167"/>
      <c r="Z9" s="167"/>
      <c r="AA9" s="167"/>
      <c r="AB9" s="167"/>
      <c r="AC9" s="167"/>
      <c r="AD9" s="167"/>
      <c r="AE9" s="167"/>
      <c r="AF9" s="451" t="str">
        <f>'1.評価用_第一面_第五面'!AJ37</f>
        <v>□</v>
      </c>
      <c r="AG9" s="160" t="s">
        <v>649</v>
      </c>
      <c r="AH9" s="160"/>
      <c r="AI9" s="160"/>
      <c r="AJ9" s="160"/>
      <c r="AK9" s="169"/>
      <c r="AL9" s="163"/>
      <c r="AM9" s="170"/>
    </row>
    <row r="10" spans="1:39" ht="15.75" customHeight="1" x14ac:dyDescent="0.15">
      <c r="A10" s="1206"/>
      <c r="B10" s="1218" t="s">
        <v>650</v>
      </c>
      <c r="C10" s="1219"/>
      <c r="D10" s="1219"/>
      <c r="E10" s="1219"/>
      <c r="F10" s="1218" t="s">
        <v>1086</v>
      </c>
      <c r="G10" s="1219"/>
      <c r="H10" s="1219"/>
      <c r="I10" s="1220"/>
      <c r="J10" s="1218" t="s">
        <v>1087</v>
      </c>
      <c r="K10" s="1219"/>
      <c r="L10" s="1219"/>
      <c r="M10" s="1220"/>
      <c r="N10" s="173"/>
      <c r="O10" s="452" t="str">
        <f>'1.評価用_第一面_第五面'!S38</f>
        <v>□</v>
      </c>
      <c r="P10" s="174" t="s">
        <v>1088</v>
      </c>
      <c r="S10" s="174"/>
      <c r="T10" s="174"/>
      <c r="U10" s="554"/>
      <c r="V10" s="553"/>
      <c r="W10" s="554"/>
      <c r="X10" s="554"/>
      <c r="Y10" s="553"/>
      <c r="Z10" s="553"/>
      <c r="AA10" s="553"/>
      <c r="AB10" s="553"/>
      <c r="AC10" s="553"/>
      <c r="AD10" s="553"/>
      <c r="AE10" s="555"/>
      <c r="AF10" s="451" t="str">
        <f>'1.評価用_第一面_第五面'!AJ38</f>
        <v>□</v>
      </c>
      <c r="AG10" s="176" t="s">
        <v>588</v>
      </c>
      <c r="AH10" s="176"/>
      <c r="AI10" s="176"/>
      <c r="AJ10" s="176"/>
      <c r="AK10" s="1233" t="s">
        <v>916</v>
      </c>
      <c r="AL10" s="1603"/>
      <c r="AM10" s="1234"/>
    </row>
    <row r="11" spans="1:39" ht="15.75" customHeight="1" x14ac:dyDescent="0.15">
      <c r="A11" s="1206"/>
      <c r="B11" s="1218" t="s">
        <v>585</v>
      </c>
      <c r="C11" s="1219"/>
      <c r="D11" s="1219"/>
      <c r="E11" s="1219"/>
      <c r="F11" s="185"/>
      <c r="G11" s="171"/>
      <c r="H11" s="171"/>
      <c r="I11" s="186"/>
      <c r="J11" s="177"/>
      <c r="K11" s="176"/>
      <c r="L11" s="176"/>
      <c r="M11" s="178"/>
      <c r="N11" s="179"/>
      <c r="O11" s="452" t="str">
        <f>'1.評価用_第一面_第五面'!S39</f>
        <v>□</v>
      </c>
      <c r="P11" s="174" t="s">
        <v>1089</v>
      </c>
      <c r="S11" s="174"/>
      <c r="T11" s="174"/>
      <c r="U11" s="180"/>
      <c r="V11" s="181"/>
      <c r="W11" s="175"/>
      <c r="X11" s="174"/>
      <c r="Y11" s="174"/>
      <c r="Z11" s="174"/>
      <c r="AA11" s="174"/>
      <c r="AB11" s="174"/>
      <c r="AC11" s="175"/>
      <c r="AD11" s="175"/>
      <c r="AE11" s="182"/>
      <c r="AF11" s="451" t="str">
        <f>'1.評価用_第一面_第五面'!AJ39</f>
        <v>□</v>
      </c>
      <c r="AG11" s="183" t="s">
        <v>651</v>
      </c>
      <c r="AH11" s="171"/>
      <c r="AI11" s="171"/>
      <c r="AJ11" s="171"/>
      <c r="AK11" s="1233"/>
      <c r="AL11" s="1603"/>
      <c r="AM11" s="1234"/>
    </row>
    <row r="12" spans="1:39" ht="15.75" customHeight="1" x14ac:dyDescent="0.15">
      <c r="A12" s="1206"/>
      <c r="B12" s="1689" t="s">
        <v>652</v>
      </c>
      <c r="C12" s="1690"/>
      <c r="D12" s="1690"/>
      <c r="E12" s="1690"/>
      <c r="F12" s="177"/>
      <c r="G12" s="176"/>
      <c r="H12" s="176"/>
      <c r="I12" s="178"/>
      <c r="J12" s="177"/>
      <c r="K12" s="176"/>
      <c r="L12" s="176"/>
      <c r="M12" s="178"/>
      <c r="N12" s="179"/>
      <c r="O12" s="452" t="str">
        <f>'1.評価用_第一面_第五面'!S40</f>
        <v>□</v>
      </c>
      <c r="P12" s="174" t="s">
        <v>1090</v>
      </c>
      <c r="S12" s="174"/>
      <c r="T12" s="174"/>
      <c r="U12" s="180"/>
      <c r="V12" s="181"/>
      <c r="W12" s="175"/>
      <c r="X12" s="174"/>
      <c r="Y12" s="174"/>
      <c r="Z12" s="174"/>
      <c r="AA12" s="174"/>
      <c r="AB12" s="174"/>
      <c r="AC12" s="175"/>
      <c r="AD12" s="175"/>
      <c r="AE12" s="182"/>
      <c r="AF12" s="451" t="str">
        <f>'1.評価用_第一面_第五面'!AJ40</f>
        <v>□</v>
      </c>
      <c r="AG12" s="176" t="s">
        <v>653</v>
      </c>
      <c r="AH12" s="176"/>
      <c r="AI12" s="176"/>
      <c r="AJ12" s="176"/>
      <c r="AK12" s="1283" t="s">
        <v>587</v>
      </c>
      <c r="AL12" s="1610"/>
      <c r="AM12" s="1284"/>
    </row>
    <row r="13" spans="1:39" ht="15.75" customHeight="1" x14ac:dyDescent="0.15">
      <c r="A13" s="1206"/>
      <c r="B13" s="185"/>
      <c r="C13" s="171"/>
      <c r="D13" s="171"/>
      <c r="E13" s="171"/>
      <c r="F13" s="503"/>
      <c r="G13" s="403"/>
      <c r="H13" s="403"/>
      <c r="I13" s="504"/>
      <c r="J13" s="177"/>
      <c r="K13" s="403"/>
      <c r="L13" s="403"/>
      <c r="M13" s="504"/>
      <c r="N13" s="556"/>
      <c r="O13" s="456" t="str">
        <f>'1.評価用_第一面_第五面'!S41</f>
        <v>□</v>
      </c>
      <c r="P13" s="557" t="s">
        <v>1091</v>
      </c>
      <c r="S13" s="557"/>
      <c r="T13" s="557"/>
      <c r="U13" s="558"/>
      <c r="V13" s="559"/>
      <c r="W13" s="557"/>
      <c r="X13" s="559"/>
      <c r="Y13" s="557"/>
      <c r="Z13" s="557"/>
      <c r="AA13" s="557"/>
      <c r="AB13" s="557"/>
      <c r="AC13" s="559"/>
      <c r="AD13" s="559"/>
      <c r="AE13" s="560"/>
      <c r="AF13" s="451" t="str">
        <f>'1.評価用_第一面_第五面'!AJ41</f>
        <v>□</v>
      </c>
      <c r="AG13" s="183" t="s">
        <v>654</v>
      </c>
      <c r="AH13" s="171"/>
      <c r="AI13" s="171"/>
      <c r="AJ13" s="171"/>
      <c r="AK13" s="185"/>
      <c r="AL13" s="171"/>
      <c r="AM13" s="187"/>
    </row>
    <row r="14" spans="1:39" ht="15.75" customHeight="1" x14ac:dyDescent="0.15">
      <c r="A14" s="1206"/>
      <c r="B14" s="188" t="s">
        <v>1092</v>
      </c>
      <c r="C14" s="176"/>
      <c r="D14" s="176"/>
      <c r="E14" s="176"/>
      <c r="F14" s="177"/>
      <c r="G14" s="176"/>
      <c r="H14" s="176"/>
      <c r="I14" s="178"/>
      <c r="J14" s="177"/>
      <c r="K14" s="176"/>
      <c r="L14" s="176"/>
      <c r="M14" s="178"/>
      <c r="N14" s="491" t="str">
        <f>'1.評価用_第一面_第五面'!R42</f>
        <v>□</v>
      </c>
      <c r="O14" s="561" t="s">
        <v>1093</v>
      </c>
      <c r="P14" s="553"/>
      <c r="Q14" s="553"/>
      <c r="R14" s="562"/>
      <c r="S14" s="563"/>
      <c r="T14" s="562"/>
      <c r="U14" s="564"/>
      <c r="V14" s="563"/>
      <c r="W14" s="562"/>
      <c r="X14" s="563"/>
      <c r="Y14" s="562"/>
      <c r="Z14" s="562"/>
      <c r="AA14" s="562"/>
      <c r="AB14" s="562"/>
      <c r="AC14" s="563"/>
      <c r="AD14" s="563"/>
      <c r="AE14" s="563"/>
      <c r="AF14" s="451" t="str">
        <f>'1.評価用_第一面_第五面'!AJ42</f>
        <v>□</v>
      </c>
      <c r="AG14" s="1691" t="str">
        <f>'1.評価用_第一面_第五面'!AK42&amp;""</f>
        <v/>
      </c>
      <c r="AH14" s="1691"/>
      <c r="AI14" s="1691"/>
      <c r="AJ14" s="1692"/>
      <c r="AK14" s="185"/>
      <c r="AL14" s="171"/>
      <c r="AM14" s="187"/>
    </row>
    <row r="15" spans="1:39" ht="15.75" customHeight="1" x14ac:dyDescent="0.15">
      <c r="A15" s="1206"/>
      <c r="B15" s="503"/>
      <c r="C15" s="403"/>
      <c r="D15" s="403"/>
      <c r="E15" s="403"/>
      <c r="F15" s="177"/>
      <c r="G15" s="176"/>
      <c r="H15" s="176"/>
      <c r="I15" s="178"/>
      <c r="J15" s="509"/>
      <c r="K15" s="510"/>
      <c r="L15" s="510"/>
      <c r="M15" s="511"/>
      <c r="N15" s="457" t="str">
        <f>'1.評価用_第一面_第五面'!R43</f>
        <v>□</v>
      </c>
      <c r="O15" s="565" t="s">
        <v>301</v>
      </c>
      <c r="P15" s="566"/>
      <c r="Q15" s="567"/>
      <c r="R15" s="501" t="s">
        <v>623</v>
      </c>
      <c r="S15" s="1693" t="str">
        <f>'1.評価用_第一面_第五面'!W43</f>
        <v>　</v>
      </c>
      <c r="T15" s="1693"/>
      <c r="U15" s="1693"/>
      <c r="V15" s="1693"/>
      <c r="W15" s="1693"/>
      <c r="X15" s="1693"/>
      <c r="Y15" s="1693"/>
      <c r="Z15" s="1693"/>
      <c r="AA15" s="1693"/>
      <c r="AB15" s="1693"/>
      <c r="AC15" s="1693"/>
      <c r="AD15" s="1693"/>
      <c r="AE15" s="502" t="s">
        <v>624</v>
      </c>
      <c r="AF15" s="451" t="str">
        <f>'1.評価用_第一面_第五面'!AJ43</f>
        <v>□</v>
      </c>
      <c r="AG15" s="1691" t="str">
        <f>'1.評価用_第一面_第五面'!AK43&amp;""</f>
        <v/>
      </c>
      <c r="AH15" s="1691"/>
      <c r="AI15" s="1691"/>
      <c r="AJ15" s="1692"/>
      <c r="AK15" s="185"/>
      <c r="AL15" s="171"/>
      <c r="AM15" s="187"/>
    </row>
    <row r="16" spans="1:39" ht="15.75" customHeight="1" x14ac:dyDescent="0.15">
      <c r="A16" s="1206"/>
      <c r="B16" s="177"/>
      <c r="C16" s="176"/>
      <c r="D16" s="176"/>
      <c r="E16" s="176"/>
      <c r="F16" s="1304" t="s">
        <v>1094</v>
      </c>
      <c r="G16" s="1296"/>
      <c r="H16" s="1296"/>
      <c r="I16" s="1297"/>
      <c r="J16" s="1304" t="s">
        <v>1095</v>
      </c>
      <c r="K16" s="1296"/>
      <c r="L16" s="1296"/>
      <c r="M16" s="1297"/>
      <c r="N16" s="583" t="str">
        <f>'1.評価用_第一面_第五面'!R44</f>
        <v>□</v>
      </c>
      <c r="O16" s="292" t="s">
        <v>1172</v>
      </c>
      <c r="P16" s="176"/>
      <c r="Q16" s="176"/>
      <c r="R16" s="100"/>
      <c r="S16" s="497"/>
      <c r="T16" s="497"/>
      <c r="U16" s="497"/>
      <c r="V16" s="100"/>
      <c r="W16" s="497"/>
      <c r="X16" s="497"/>
      <c r="Y16" s="497"/>
      <c r="Z16" s="497"/>
      <c r="AA16" s="209"/>
      <c r="AB16" s="497"/>
      <c r="AC16" s="497"/>
      <c r="AD16" s="497"/>
      <c r="AE16" s="498"/>
      <c r="AF16" s="500"/>
      <c r="AG16" s="176"/>
      <c r="AH16" s="176"/>
      <c r="AI16" s="176"/>
      <c r="AJ16" s="178"/>
      <c r="AK16" s="185"/>
      <c r="AL16" s="171"/>
      <c r="AM16" s="187"/>
    </row>
    <row r="17" spans="1:39" ht="15.75" customHeight="1" x14ac:dyDescent="0.15">
      <c r="A17" s="1206"/>
      <c r="B17" s="529"/>
      <c r="C17" s="403"/>
      <c r="D17" s="403"/>
      <c r="E17" s="403"/>
      <c r="F17" s="177"/>
      <c r="G17" s="176"/>
      <c r="H17" s="176"/>
      <c r="I17" s="178"/>
      <c r="J17" s="1218" t="s">
        <v>1096</v>
      </c>
      <c r="K17" s="1219"/>
      <c r="L17" s="1219"/>
      <c r="M17" s="1220"/>
      <c r="N17" s="457" t="str">
        <f>'1.評価用_第一面_第五面'!R45</f>
        <v>□</v>
      </c>
      <c r="O17" s="496" t="s">
        <v>1093</v>
      </c>
      <c r="P17" s="75"/>
      <c r="Q17" s="75"/>
      <c r="R17" s="76"/>
      <c r="S17" s="202"/>
      <c r="T17" s="202"/>
      <c r="U17" s="123"/>
      <c r="V17" s="75"/>
      <c r="W17" s="123"/>
      <c r="X17" s="75"/>
      <c r="Y17" s="75"/>
      <c r="Z17" s="75"/>
      <c r="AA17" s="75"/>
      <c r="AB17" s="123"/>
      <c r="AC17" s="123"/>
      <c r="AD17" s="123"/>
      <c r="AE17" s="205"/>
      <c r="AF17" s="500"/>
      <c r="AG17" s="176"/>
      <c r="AH17" s="176"/>
      <c r="AI17" s="176"/>
      <c r="AJ17" s="178"/>
      <c r="AK17" s="185"/>
      <c r="AL17" s="171"/>
      <c r="AM17" s="187"/>
    </row>
    <row r="18" spans="1:39" ht="15.75" customHeight="1" x14ac:dyDescent="0.15">
      <c r="A18" s="1206"/>
      <c r="B18" s="177"/>
      <c r="C18" s="176"/>
      <c r="D18" s="176"/>
      <c r="E18" s="176"/>
      <c r="F18" s="503"/>
      <c r="G18" s="403"/>
      <c r="H18" s="403"/>
      <c r="I18" s="504"/>
      <c r="J18" s="503"/>
      <c r="K18" s="403"/>
      <c r="L18" s="403"/>
      <c r="M18" s="504"/>
      <c r="N18" s="451" t="str">
        <f>'1.評価用_第一面_第五面'!R46</f>
        <v>□</v>
      </c>
      <c r="O18" s="176" t="s">
        <v>1091</v>
      </c>
      <c r="P18" s="496"/>
      <c r="Q18" s="176"/>
      <c r="R18" s="501"/>
      <c r="S18" s="496"/>
      <c r="T18" s="496"/>
      <c r="U18" s="501"/>
      <c r="V18" s="423"/>
      <c r="W18" s="423"/>
      <c r="X18" s="423"/>
      <c r="Y18" s="423"/>
      <c r="Z18" s="423"/>
      <c r="AA18" s="501"/>
      <c r="AB18" s="501"/>
      <c r="AC18" s="501"/>
      <c r="AD18" s="501"/>
      <c r="AE18" s="502"/>
      <c r="AF18" s="185"/>
      <c r="AG18" s="183"/>
      <c r="AH18" s="171"/>
      <c r="AI18" s="171"/>
      <c r="AJ18" s="186"/>
      <c r="AK18" s="185"/>
      <c r="AL18" s="171"/>
      <c r="AM18" s="187"/>
    </row>
    <row r="19" spans="1:39" ht="15.75" customHeight="1" x14ac:dyDescent="0.15">
      <c r="A19" s="1206"/>
      <c r="B19" s="177"/>
      <c r="C19" s="176"/>
      <c r="D19" s="176"/>
      <c r="E19" s="176"/>
      <c r="F19" s="234"/>
      <c r="G19" s="212"/>
      <c r="H19" s="212"/>
      <c r="I19" s="95"/>
      <c r="J19" s="515"/>
      <c r="K19" s="507"/>
      <c r="L19" s="507"/>
      <c r="M19" s="508"/>
      <c r="N19" s="584" t="str">
        <f>'1.評価用_第一面_第五面'!R47</f>
        <v>□</v>
      </c>
      <c r="O19" s="496" t="s">
        <v>301</v>
      </c>
      <c r="P19" s="176"/>
      <c r="Q19" s="176"/>
      <c r="R19" s="501" t="s">
        <v>623</v>
      </c>
      <c r="S19" s="1669" t="str">
        <f>'1.評価用_第一面_第五面'!W47&amp;""</f>
        <v>　</v>
      </c>
      <c r="T19" s="1669"/>
      <c r="U19" s="1669"/>
      <c r="V19" s="1669"/>
      <c r="W19" s="1669"/>
      <c r="X19" s="1669"/>
      <c r="Y19" s="1669"/>
      <c r="Z19" s="1669"/>
      <c r="AA19" s="1669"/>
      <c r="AB19" s="1669"/>
      <c r="AC19" s="1669"/>
      <c r="AD19" s="1669"/>
      <c r="AE19" s="502" t="s">
        <v>624</v>
      </c>
      <c r="AF19" s="500"/>
      <c r="AG19" s="494"/>
      <c r="AJ19" s="297"/>
      <c r="AK19" s="185"/>
      <c r="AL19" s="171"/>
      <c r="AM19" s="187"/>
    </row>
    <row r="20" spans="1:39" ht="15.75" customHeight="1" x14ac:dyDescent="0.15">
      <c r="A20" s="1206"/>
      <c r="B20" s="177"/>
      <c r="C20" s="176"/>
      <c r="D20" s="176"/>
      <c r="E20" s="176"/>
      <c r="F20" s="1304" t="s">
        <v>1097</v>
      </c>
      <c r="G20" s="1296"/>
      <c r="H20" s="1296"/>
      <c r="I20" s="1297"/>
      <c r="J20" s="1304" t="s">
        <v>1098</v>
      </c>
      <c r="K20" s="1296"/>
      <c r="L20" s="1296"/>
      <c r="M20" s="1297"/>
      <c r="N20" s="569" t="s">
        <v>792</v>
      </c>
      <c r="O20" s="495"/>
      <c r="P20" s="495"/>
      <c r="Q20" s="454" t="str">
        <f>'1.評価用_第一面_第五面'!U48</f>
        <v>□</v>
      </c>
      <c r="R20" s="495" t="s">
        <v>1099</v>
      </c>
      <c r="S20" s="209"/>
      <c r="T20" s="495"/>
      <c r="U20" s="495"/>
      <c r="V20" s="495"/>
      <c r="W20" s="495"/>
      <c r="X20" s="454" t="str">
        <f>'1.評価用_第一面_第五面'!AB48</f>
        <v>□</v>
      </c>
      <c r="Y20" s="495" t="s">
        <v>1100</v>
      </c>
      <c r="Z20" s="209"/>
      <c r="AA20" s="209"/>
      <c r="AB20" s="495"/>
      <c r="AC20" s="495"/>
      <c r="AD20" s="495"/>
      <c r="AE20" s="498"/>
      <c r="AF20" s="529"/>
      <c r="AG20" s="171"/>
      <c r="AH20" s="501"/>
      <c r="AI20" s="501"/>
      <c r="AJ20" s="176"/>
      <c r="AK20" s="185"/>
      <c r="AL20" s="171"/>
      <c r="AM20" s="187"/>
    </row>
    <row r="21" spans="1:39" ht="15.75" customHeight="1" x14ac:dyDescent="0.15">
      <c r="A21" s="1206"/>
      <c r="B21" s="177"/>
      <c r="C21" s="176"/>
      <c r="D21" s="176"/>
      <c r="E21" s="176"/>
      <c r="F21" s="1218" t="s">
        <v>1101</v>
      </c>
      <c r="G21" s="1219"/>
      <c r="H21" s="1219"/>
      <c r="I21" s="1220"/>
      <c r="J21" s="503"/>
      <c r="K21" s="403"/>
      <c r="L21" s="403"/>
      <c r="M21" s="403"/>
      <c r="N21" s="500"/>
      <c r="O21" s="496"/>
      <c r="P21" s="496"/>
      <c r="Q21" s="456" t="str">
        <f>'1.評価用_第一面_第五面'!U49</f>
        <v>□</v>
      </c>
      <c r="R21" s="496" t="s">
        <v>301</v>
      </c>
      <c r="S21" s="171"/>
      <c r="T21" s="496"/>
      <c r="U21" s="501" t="s">
        <v>1102</v>
      </c>
      <c r="V21" s="1670" t="str">
        <f>'1.評価用_第一面_第五面'!Z49&amp;""</f>
        <v/>
      </c>
      <c r="W21" s="1670"/>
      <c r="X21" s="1670"/>
      <c r="Y21" s="1670"/>
      <c r="Z21" s="1670"/>
      <c r="AA21" s="1670"/>
      <c r="AB21" s="1670"/>
      <c r="AC21" s="1670"/>
      <c r="AD21" s="1670"/>
      <c r="AE21" s="502" t="s">
        <v>1103</v>
      </c>
      <c r="AF21" s="500"/>
      <c r="AG21" s="176"/>
      <c r="AH21" s="176"/>
      <c r="AI21" s="176"/>
      <c r="AJ21" s="178"/>
      <c r="AK21" s="185"/>
      <c r="AL21" s="171"/>
      <c r="AM21" s="187"/>
    </row>
    <row r="22" spans="1:39" ht="15.75" customHeight="1" x14ac:dyDescent="0.15">
      <c r="A22" s="1206"/>
      <c r="B22" s="177"/>
      <c r="C22" s="176"/>
      <c r="D22" s="176"/>
      <c r="E22" s="176"/>
      <c r="F22" s="1218" t="s">
        <v>1104</v>
      </c>
      <c r="G22" s="1219"/>
      <c r="H22" s="1345"/>
      <c r="I22" s="1349"/>
      <c r="J22" s="529"/>
      <c r="K22" s="496"/>
      <c r="L22" s="496"/>
      <c r="M22" s="496"/>
      <c r="N22" s="571" t="s">
        <v>1101</v>
      </c>
      <c r="O22" s="202"/>
      <c r="P22" s="202"/>
      <c r="Q22" s="452" t="str">
        <f>'1.評価用_第一面_第五面'!U50</f>
        <v>□</v>
      </c>
      <c r="R22" s="75" t="s">
        <v>1105</v>
      </c>
      <c r="S22" s="572"/>
      <c r="T22" s="572"/>
      <c r="U22" s="572"/>
      <c r="V22" s="572"/>
      <c r="W22" s="203"/>
      <c r="X22" s="452" t="str">
        <f>'1.評価用_第一面_第五面'!AB50</f>
        <v>□</v>
      </c>
      <c r="Y22" s="202" t="s">
        <v>1100</v>
      </c>
      <c r="Z22" s="202"/>
      <c r="AA22" s="202"/>
      <c r="AB22" s="202"/>
      <c r="AC22" s="202"/>
      <c r="AD22" s="202"/>
      <c r="AE22" s="205"/>
      <c r="AF22" s="185"/>
      <c r="AG22" s="171"/>
      <c r="AH22" s="171"/>
      <c r="AI22" s="171"/>
      <c r="AJ22" s="186"/>
      <c r="AK22" s="185"/>
      <c r="AL22" s="171"/>
      <c r="AM22" s="187"/>
    </row>
    <row r="23" spans="1:39" ht="15.75" customHeight="1" x14ac:dyDescent="0.15">
      <c r="A23" s="1206"/>
      <c r="B23" s="177"/>
      <c r="C23" s="176"/>
      <c r="D23" s="176"/>
      <c r="E23" s="176"/>
      <c r="F23" s="177"/>
      <c r="G23" s="176"/>
      <c r="H23" s="176"/>
      <c r="I23" s="178"/>
      <c r="J23" s="529"/>
      <c r="K23" s="496"/>
      <c r="L23" s="496"/>
      <c r="M23" s="496"/>
      <c r="N23" s="500"/>
      <c r="O23" s="496"/>
      <c r="P23" s="496"/>
      <c r="Q23" s="452" t="str">
        <f>'1.評価用_第一面_第五面'!U51</f>
        <v>□</v>
      </c>
      <c r="R23" s="496" t="s">
        <v>301</v>
      </c>
      <c r="S23" s="171"/>
      <c r="T23" s="496"/>
      <c r="U23" s="501" t="s">
        <v>1102</v>
      </c>
      <c r="V23" s="1668" t="str">
        <f>'1.評価用_第一面_第五面'!Z51&amp;""</f>
        <v/>
      </c>
      <c r="W23" s="1668"/>
      <c r="X23" s="1668"/>
      <c r="Y23" s="1668"/>
      <c r="Z23" s="1668"/>
      <c r="AA23" s="1668"/>
      <c r="AB23" s="1668"/>
      <c r="AC23" s="1668"/>
      <c r="AD23" s="1668"/>
      <c r="AE23" s="502" t="s">
        <v>1103</v>
      </c>
      <c r="AF23" s="185"/>
      <c r="AG23" s="171"/>
      <c r="AH23" s="171"/>
      <c r="AI23" s="171"/>
      <c r="AJ23" s="186"/>
      <c r="AK23" s="185"/>
      <c r="AL23" s="171"/>
      <c r="AM23" s="187"/>
    </row>
    <row r="24" spans="1:39" ht="15.75" customHeight="1" x14ac:dyDescent="0.15">
      <c r="A24" s="1206"/>
      <c r="B24" s="573"/>
      <c r="C24" s="156"/>
      <c r="D24" s="156"/>
      <c r="E24" s="156"/>
      <c r="F24" s="1304" t="s">
        <v>606</v>
      </c>
      <c r="G24" s="1296"/>
      <c r="H24" s="1296"/>
      <c r="I24" s="1297"/>
      <c r="J24" s="1304" t="s">
        <v>1106</v>
      </c>
      <c r="K24" s="1296"/>
      <c r="L24" s="1296"/>
      <c r="M24" s="1297"/>
      <c r="N24" s="569" t="s">
        <v>1106</v>
      </c>
      <c r="O24" s="495"/>
      <c r="P24" s="495"/>
      <c r="Q24" s="495"/>
      <c r="R24" s="495"/>
      <c r="S24" s="497" t="s">
        <v>1107</v>
      </c>
      <c r="T24" s="585" t="str">
        <f>'1.評価用_第一面_第五面'!X52</f>
        <v>□</v>
      </c>
      <c r="U24" s="497" t="s">
        <v>667</v>
      </c>
      <c r="V24" s="501"/>
      <c r="W24" s="454" t="str">
        <f>'1.評価用_第一面_第五面'!AA52</f>
        <v>□</v>
      </c>
      <c r="X24" s="1219" t="s">
        <v>1108</v>
      </c>
      <c r="Y24" s="1345"/>
      <c r="Z24" s="1345"/>
      <c r="AA24" s="1345"/>
      <c r="AB24" s="374" t="s">
        <v>1109</v>
      </c>
      <c r="AC24" s="376"/>
      <c r="AD24" s="376"/>
      <c r="AE24" s="498"/>
      <c r="AF24" s="500"/>
      <c r="AG24" s="176"/>
      <c r="AH24" s="176"/>
      <c r="AI24" s="176"/>
      <c r="AJ24" s="178"/>
      <c r="AK24" s="185"/>
      <c r="AL24" s="171"/>
      <c r="AM24" s="187"/>
    </row>
    <row r="25" spans="1:39" ht="15.75" customHeight="1" x14ac:dyDescent="0.15">
      <c r="A25" s="1206"/>
      <c r="B25" s="573"/>
      <c r="C25" s="156"/>
      <c r="D25" s="156"/>
      <c r="E25" s="156"/>
      <c r="F25" s="503"/>
      <c r="G25" s="403"/>
      <c r="H25" s="403"/>
      <c r="I25" s="504"/>
      <c r="J25" s="503"/>
      <c r="K25" s="403"/>
      <c r="L25" s="403"/>
      <c r="M25" s="504"/>
      <c r="N25" s="500"/>
      <c r="O25" s="452" t="str">
        <f>'1.評価用_第一面_第五面'!S53</f>
        <v>□</v>
      </c>
      <c r="P25" s="496" t="s">
        <v>1110</v>
      </c>
      <c r="Q25" s="496"/>
      <c r="R25" s="496"/>
      <c r="S25" s="496"/>
      <c r="T25" s="452" t="str">
        <f>'1.評価用_第一面_第五面'!X53</f>
        <v>□</v>
      </c>
      <c r="U25" s="496" t="s">
        <v>1111</v>
      </c>
      <c r="V25" s="519"/>
      <c r="W25" s="519"/>
      <c r="X25" s="519"/>
      <c r="Y25" s="97"/>
      <c r="Z25" s="496"/>
      <c r="AA25" s="519"/>
      <c r="AB25" s="519"/>
      <c r="AC25" s="519"/>
      <c r="AD25" s="519"/>
      <c r="AE25" s="502"/>
      <c r="AF25" s="500"/>
      <c r="AG25" s="494"/>
      <c r="AH25" s="494"/>
      <c r="AI25" s="494"/>
      <c r="AJ25" s="545"/>
      <c r="AK25" s="185"/>
      <c r="AL25" s="171"/>
      <c r="AM25" s="187"/>
    </row>
    <row r="26" spans="1:39" ht="15.75" customHeight="1" x14ac:dyDescent="0.15">
      <c r="A26" s="1206"/>
      <c r="B26" s="573"/>
      <c r="C26" s="156"/>
      <c r="D26" s="156"/>
      <c r="E26" s="156"/>
      <c r="F26" s="503"/>
      <c r="G26" s="403"/>
      <c r="H26" s="403"/>
      <c r="I26" s="504"/>
      <c r="J26" s="503"/>
      <c r="K26" s="403"/>
      <c r="L26" s="403"/>
      <c r="M26" s="504"/>
      <c r="N26" s="171"/>
      <c r="O26" s="586" t="str">
        <f>'1.評価用_第一面_第五面'!S54</f>
        <v>□</v>
      </c>
      <c r="P26" s="496" t="s">
        <v>301</v>
      </c>
      <c r="Q26" s="141"/>
      <c r="R26" s="372" t="s">
        <v>33</v>
      </c>
      <c r="S26" s="587" t="s">
        <v>1102</v>
      </c>
      <c r="T26" s="1666" t="str">
        <f>'1.評価用_第一面_第五面'!X54&amp;""</f>
        <v/>
      </c>
      <c r="U26" s="1666"/>
      <c r="V26" s="1666"/>
      <c r="W26" s="1666"/>
      <c r="X26" s="1666"/>
      <c r="Y26" s="1666"/>
      <c r="Z26" s="1666"/>
      <c r="AA26" s="1666"/>
      <c r="AB26" s="1666"/>
      <c r="AC26" s="1666"/>
      <c r="AD26" s="1666"/>
      <c r="AE26" s="95" t="s">
        <v>624</v>
      </c>
      <c r="AF26" s="500"/>
      <c r="AG26" s="176"/>
      <c r="AH26" s="176"/>
      <c r="AI26" s="176"/>
      <c r="AJ26" s="178"/>
      <c r="AK26" s="185"/>
      <c r="AL26" s="171"/>
      <c r="AM26" s="187"/>
    </row>
    <row r="27" spans="1:39" ht="15.75" customHeight="1" x14ac:dyDescent="0.15">
      <c r="A27" s="1206"/>
      <c r="B27" s="578"/>
      <c r="C27" s="579"/>
      <c r="D27" s="579"/>
      <c r="E27" s="579"/>
      <c r="F27" s="1290" t="s">
        <v>1112</v>
      </c>
      <c r="G27" s="1291"/>
      <c r="H27" s="1291"/>
      <c r="I27" s="1292"/>
      <c r="J27" s="1290" t="s">
        <v>1112</v>
      </c>
      <c r="K27" s="1291"/>
      <c r="L27" s="1291"/>
      <c r="M27" s="1292"/>
      <c r="N27" s="461" t="str">
        <f>'1.評価用_第一面_第五面'!R55</f>
        <v>□</v>
      </c>
      <c r="O27" s="237" t="s">
        <v>1113</v>
      </c>
      <c r="P27" s="237"/>
      <c r="Q27" s="237"/>
      <c r="R27" s="237"/>
      <c r="S27" s="237"/>
      <c r="T27" s="237"/>
      <c r="U27" s="237"/>
      <c r="V27" s="237"/>
      <c r="W27" s="238"/>
      <c r="X27" s="588"/>
      <c r="Y27" s="588"/>
      <c r="Z27" s="588"/>
      <c r="AA27" s="588"/>
      <c r="AB27" s="588"/>
      <c r="AC27" s="237"/>
      <c r="AD27" s="237"/>
      <c r="AE27" s="582"/>
      <c r="AF27" s="500"/>
      <c r="AG27" s="494"/>
      <c r="AH27" s="494"/>
      <c r="AI27" s="494"/>
      <c r="AJ27" s="545"/>
      <c r="AK27" s="185"/>
      <c r="AL27" s="171"/>
      <c r="AM27" s="187"/>
    </row>
    <row r="28" spans="1:39" ht="15.75" customHeight="1" x14ac:dyDescent="0.15">
      <c r="A28" s="1206"/>
      <c r="B28" s="145"/>
      <c r="C28" s="176"/>
      <c r="D28" s="176"/>
      <c r="E28" s="176"/>
      <c r="F28" s="1218" t="s">
        <v>655</v>
      </c>
      <c r="G28" s="1219"/>
      <c r="H28" s="1219"/>
      <c r="I28" s="1220"/>
      <c r="J28" s="1213" t="s">
        <v>656</v>
      </c>
      <c r="K28" s="1214"/>
      <c r="L28" s="1214"/>
      <c r="M28" s="1215"/>
      <c r="N28" s="451" t="str">
        <f>'1.評価用_第一面_第五面'!R56</f>
        <v>□</v>
      </c>
      <c r="O28" s="176" t="s">
        <v>1114</v>
      </c>
      <c r="P28" s="176"/>
      <c r="Q28" s="397"/>
      <c r="R28" s="397" t="s">
        <v>1107</v>
      </c>
      <c r="S28" s="454" t="str">
        <f>'1.評価用_第一面_第五面'!W56</f>
        <v>□</v>
      </c>
      <c r="T28" s="496" t="s">
        <v>1115</v>
      </c>
      <c r="U28" s="496"/>
      <c r="V28" s="496"/>
      <c r="W28" s="496"/>
      <c r="X28" s="454" t="str">
        <f>'1.評価用_第一面_第五面'!AB56</f>
        <v>□</v>
      </c>
      <c r="Y28" s="496" t="s">
        <v>657</v>
      </c>
      <c r="Z28" s="455"/>
      <c r="AA28" s="455"/>
      <c r="AB28" s="455"/>
      <c r="AC28" s="496"/>
      <c r="AD28" s="496"/>
      <c r="AE28" s="502"/>
      <c r="AF28" s="94"/>
      <c r="AG28" s="176"/>
      <c r="AH28" s="176"/>
      <c r="AI28" s="176"/>
      <c r="AJ28" s="176"/>
      <c r="AK28" s="185"/>
      <c r="AL28" s="171"/>
      <c r="AM28" s="187"/>
    </row>
    <row r="29" spans="1:39" ht="15.75" customHeight="1" x14ac:dyDescent="0.15">
      <c r="A29" s="1206"/>
      <c r="B29" s="145"/>
      <c r="C29" s="176"/>
      <c r="D29" s="176"/>
      <c r="E29" s="176"/>
      <c r="F29" s="1218" t="s">
        <v>658</v>
      </c>
      <c r="G29" s="1219"/>
      <c r="H29" s="1345"/>
      <c r="I29" s="1349"/>
      <c r="J29" s="1213" t="s">
        <v>659</v>
      </c>
      <c r="K29" s="1214"/>
      <c r="L29" s="1214"/>
      <c r="M29" s="1215"/>
      <c r="N29" s="140"/>
      <c r="O29" s="176"/>
      <c r="P29" s="176"/>
      <c r="Q29" s="176"/>
      <c r="R29" s="496"/>
      <c r="S29" s="456" t="str">
        <f>'1.評価用_第一面_第五面'!W57</f>
        <v>□</v>
      </c>
      <c r="T29" s="496" t="s">
        <v>301</v>
      </c>
      <c r="U29" s="496"/>
      <c r="V29" s="496"/>
      <c r="W29" s="141" t="s">
        <v>623</v>
      </c>
      <c r="X29" s="1667" t="str">
        <f>'1.評価用_第一面_第五面'!AB57&amp;""</f>
        <v/>
      </c>
      <c r="Y29" s="1667"/>
      <c r="Z29" s="1667"/>
      <c r="AA29" s="1667"/>
      <c r="AB29" s="1667"/>
      <c r="AC29" s="1667"/>
      <c r="AD29" s="1667"/>
      <c r="AE29" s="502" t="s">
        <v>1116</v>
      </c>
      <c r="AF29" s="94"/>
      <c r="AG29" s="176"/>
      <c r="AH29" s="176"/>
      <c r="AI29" s="176"/>
      <c r="AJ29" s="176"/>
      <c r="AK29" s="198"/>
      <c r="AL29" s="236"/>
      <c r="AM29" s="199"/>
    </row>
    <row r="30" spans="1:39" ht="15.75" customHeight="1" x14ac:dyDescent="0.15">
      <c r="A30" s="1206"/>
      <c r="B30" s="145"/>
      <c r="C30" s="176"/>
      <c r="D30" s="176"/>
      <c r="E30" s="176"/>
      <c r="F30" s="177"/>
      <c r="G30" s="176"/>
      <c r="H30" s="176"/>
      <c r="I30" s="178"/>
      <c r="J30" s="200" t="s">
        <v>660</v>
      </c>
      <c r="K30" s="75"/>
      <c r="L30" s="75"/>
      <c r="M30" s="77"/>
      <c r="N30" s="457" t="str">
        <f>'1.評価用_第一面_第五面'!R58</f>
        <v>□</v>
      </c>
      <c r="O30" s="75" t="s">
        <v>661</v>
      </c>
      <c r="P30" s="75"/>
      <c r="Q30" s="75"/>
      <c r="R30" s="76" t="s">
        <v>1107</v>
      </c>
      <c r="S30" s="452" t="str">
        <f>'1.評価用_第一面_第五面'!W58</f>
        <v>□</v>
      </c>
      <c r="T30" s="202" t="s">
        <v>662</v>
      </c>
      <c r="U30" s="203"/>
      <c r="V30" s="203"/>
      <c r="W30" s="496"/>
      <c r="X30" s="452" t="str">
        <f>'1.評価用_第一面_第五面'!AB58</f>
        <v>□</v>
      </c>
      <c r="Y30" s="496" t="s">
        <v>1117</v>
      </c>
      <c r="Z30" s="204"/>
      <c r="AA30" s="97"/>
      <c r="AB30" s="452" t="str">
        <f>'1.評価用_第一面_第五面'!AF58</f>
        <v>□</v>
      </c>
      <c r="AC30" s="496" t="s">
        <v>301</v>
      </c>
      <c r="AD30" s="171"/>
      <c r="AE30" s="205" t="s">
        <v>1109</v>
      </c>
      <c r="AF30" s="94"/>
      <c r="AG30" s="183"/>
      <c r="AH30" s="171"/>
      <c r="AI30" s="171"/>
      <c r="AJ30" s="171"/>
      <c r="AK30" s="198"/>
      <c r="AL30" s="236"/>
      <c r="AM30" s="199"/>
    </row>
    <row r="31" spans="1:39" ht="15.75" customHeight="1" x14ac:dyDescent="0.15">
      <c r="A31" s="1206"/>
      <c r="B31" s="177"/>
      <c r="C31" s="176"/>
      <c r="D31" s="176"/>
      <c r="E31" s="176"/>
      <c r="F31" s="177"/>
      <c r="G31" s="176"/>
      <c r="H31" s="176"/>
      <c r="I31" s="178"/>
      <c r="J31" s="185"/>
      <c r="K31" s="171"/>
      <c r="L31" s="171"/>
      <c r="M31" s="192"/>
      <c r="N31" s="458" t="str">
        <f>'1.評価用_第一面_第五面'!R59</f>
        <v>□</v>
      </c>
      <c r="O31" s="127" t="s">
        <v>663</v>
      </c>
      <c r="P31" s="192"/>
      <c r="Q31" s="192"/>
      <c r="R31" s="192"/>
      <c r="S31" s="192"/>
      <c r="T31" s="192"/>
      <c r="U31" s="192"/>
      <c r="V31" s="171"/>
      <c r="W31" s="501"/>
      <c r="X31" s="1473"/>
      <c r="Y31" s="1473"/>
      <c r="Z31" s="1473"/>
      <c r="AA31" s="1473"/>
      <c r="AB31" s="1473"/>
      <c r="AC31" s="1473"/>
      <c r="AD31" s="1473"/>
      <c r="AE31" s="95"/>
      <c r="AF31" s="94"/>
      <c r="AG31" s="183"/>
      <c r="AH31" s="171"/>
      <c r="AI31" s="171"/>
      <c r="AJ31" s="171"/>
      <c r="AK31" s="185"/>
      <c r="AL31" s="171"/>
      <c r="AM31" s="187"/>
    </row>
    <row r="32" spans="1:39" ht="15.75" customHeight="1" x14ac:dyDescent="0.15">
      <c r="A32" s="1206"/>
      <c r="B32" s="177"/>
      <c r="C32" s="176"/>
      <c r="D32" s="176"/>
      <c r="E32" s="176"/>
      <c r="F32" s="1304" t="s">
        <v>664</v>
      </c>
      <c r="G32" s="1296"/>
      <c r="H32" s="1296"/>
      <c r="I32" s="1297"/>
      <c r="J32" s="1304" t="s">
        <v>665</v>
      </c>
      <c r="K32" s="1296"/>
      <c r="L32" s="1296"/>
      <c r="M32" s="1220"/>
      <c r="N32" s="459" t="s">
        <v>1122</v>
      </c>
      <c r="O32" s="207" t="s">
        <v>917</v>
      </c>
      <c r="P32" s="207"/>
      <c r="Q32" s="207"/>
      <c r="R32" s="207"/>
      <c r="S32" s="208"/>
      <c r="T32" s="174"/>
      <c r="U32" s="174"/>
      <c r="V32" s="184"/>
      <c r="W32" s="184"/>
      <c r="X32" s="460" t="s">
        <v>623</v>
      </c>
      <c r="Y32" s="454" t="str">
        <f>'1.評価用_第一面_第五面'!AB60</f>
        <v>□</v>
      </c>
      <c r="Z32" s="460" t="s">
        <v>667</v>
      </c>
      <c r="AA32" s="460"/>
      <c r="AB32" s="454" t="str">
        <f>'1.評価用_第一面_第五面'!AE60</f>
        <v>□</v>
      </c>
      <c r="AC32" s="460" t="s">
        <v>668</v>
      </c>
      <c r="AD32" s="460" t="s">
        <v>624</v>
      </c>
      <c r="AE32" s="498"/>
      <c r="AF32" s="94"/>
      <c r="AG32" s="1216"/>
      <c r="AH32" s="1216"/>
      <c r="AI32" s="1216"/>
      <c r="AJ32" s="1665"/>
      <c r="AK32" s="185"/>
      <c r="AL32" s="171"/>
      <c r="AM32" s="187"/>
    </row>
    <row r="33" spans="1:39" ht="15.75" customHeight="1" x14ac:dyDescent="0.15">
      <c r="A33" s="1206"/>
      <c r="B33" s="177"/>
      <c r="C33" s="176"/>
      <c r="D33" s="176"/>
      <c r="E33" s="176"/>
      <c r="F33" s="1370" t="s">
        <v>669</v>
      </c>
      <c r="G33" s="1361"/>
      <c r="H33" s="1361"/>
      <c r="I33" s="1362"/>
      <c r="J33" s="1363" t="s">
        <v>670</v>
      </c>
      <c r="K33" s="1364"/>
      <c r="L33" s="1364"/>
      <c r="M33" s="1365"/>
      <c r="N33" s="138" t="s">
        <v>1122</v>
      </c>
      <c r="O33" s="210" t="s">
        <v>671</v>
      </c>
      <c r="P33" s="210"/>
      <c r="Q33" s="210"/>
      <c r="R33" s="210"/>
      <c r="S33" s="211"/>
      <c r="T33" s="191"/>
      <c r="U33" s="191"/>
      <c r="V33" s="193"/>
      <c r="W33" s="193"/>
      <c r="X33" s="247" t="s">
        <v>623</v>
      </c>
      <c r="Y33" s="452" t="str">
        <f>'1.評価用_第一面_第五面'!AB61</f>
        <v>□</v>
      </c>
      <c r="Z33" s="247" t="s">
        <v>667</v>
      </c>
      <c r="AA33" s="247"/>
      <c r="AB33" s="452" t="str">
        <f>'1.評価用_第一面_第五面'!AE61</f>
        <v>□</v>
      </c>
      <c r="AC33" s="247" t="s">
        <v>668</v>
      </c>
      <c r="AD33" s="247" t="s">
        <v>624</v>
      </c>
      <c r="AE33" s="95"/>
      <c r="AF33" s="500"/>
      <c r="AG33" s="494"/>
      <c r="AH33" s="494"/>
      <c r="AI33" s="494"/>
      <c r="AJ33" s="545"/>
      <c r="AK33" s="185"/>
      <c r="AL33" s="171"/>
      <c r="AM33" s="187"/>
    </row>
    <row r="34" spans="1:39" ht="15.75" customHeight="1" x14ac:dyDescent="0.15">
      <c r="A34" s="1206"/>
      <c r="B34" s="177"/>
      <c r="C34" s="176"/>
      <c r="D34" s="176"/>
      <c r="E34" s="176"/>
      <c r="F34" s="1304" t="s">
        <v>1333</v>
      </c>
      <c r="G34" s="1296"/>
      <c r="H34" s="1296"/>
      <c r="I34" s="1297"/>
      <c r="J34" s="1304" t="s">
        <v>1335</v>
      </c>
      <c r="K34" s="1296"/>
      <c r="L34" s="1296"/>
      <c r="M34" s="1297"/>
      <c r="N34" s="457" t="str">
        <f>'1.評価用_第一面_第五面'!R62</f>
        <v>□</v>
      </c>
      <c r="O34" s="207" t="s">
        <v>1336</v>
      </c>
      <c r="P34" s="207"/>
      <c r="Q34" s="207"/>
      <c r="R34" s="207"/>
      <c r="S34" s="208"/>
      <c r="T34" s="174"/>
      <c r="U34" s="174"/>
      <c r="V34" s="184"/>
      <c r="W34" s="184"/>
      <c r="X34" s="184"/>
      <c r="Y34" s="184"/>
      <c r="Z34" s="184"/>
      <c r="AA34" s="184"/>
      <c r="AB34" s="184"/>
      <c r="AC34" s="184"/>
      <c r="AD34" s="184"/>
      <c r="AE34" s="498"/>
      <c r="AF34" s="500"/>
      <c r="AG34" s="494"/>
      <c r="AH34" s="494"/>
      <c r="AI34" s="494"/>
      <c r="AJ34" s="494"/>
      <c r="AK34" s="185"/>
      <c r="AL34" s="171"/>
      <c r="AM34" s="187"/>
    </row>
    <row r="35" spans="1:39" ht="15.75" customHeight="1" x14ac:dyDescent="0.15">
      <c r="A35" s="1206"/>
      <c r="B35" s="177"/>
      <c r="C35" s="176"/>
      <c r="D35" s="176"/>
      <c r="E35" s="176"/>
      <c r="F35" s="1370" t="s">
        <v>1334</v>
      </c>
      <c r="G35" s="1361"/>
      <c r="H35" s="1361"/>
      <c r="I35" s="1362"/>
      <c r="J35" s="1370"/>
      <c r="K35" s="1361"/>
      <c r="L35" s="1361"/>
      <c r="M35" s="1362"/>
      <c r="N35" s="138"/>
      <c r="O35" s="210" t="s">
        <v>1337</v>
      </c>
      <c r="P35" s="210"/>
      <c r="Q35" s="210"/>
      <c r="R35" s="210"/>
      <c r="S35" s="211"/>
      <c r="T35" s="191"/>
      <c r="U35" s="191"/>
      <c r="V35" s="193"/>
      <c r="W35" s="193"/>
      <c r="X35" s="193"/>
      <c r="Y35" s="193"/>
      <c r="Z35" s="193"/>
      <c r="AA35" s="193"/>
      <c r="AB35" s="193"/>
      <c r="AC35" s="193"/>
      <c r="AD35" s="193"/>
      <c r="AE35" s="95"/>
      <c r="AF35" s="500"/>
      <c r="AG35" s="494"/>
      <c r="AH35" s="494"/>
      <c r="AI35" s="494"/>
      <c r="AJ35" s="494"/>
      <c r="AK35" s="185"/>
      <c r="AL35" s="171"/>
      <c r="AM35" s="187"/>
    </row>
    <row r="36" spans="1:39" ht="15.75" customHeight="1" x14ac:dyDescent="0.15">
      <c r="A36" s="1206"/>
      <c r="B36" s="177"/>
      <c r="C36" s="176"/>
      <c r="D36" s="176"/>
      <c r="E36" s="176"/>
      <c r="F36" s="1630" t="s">
        <v>672</v>
      </c>
      <c r="G36" s="1631"/>
      <c r="H36" s="1632"/>
      <c r="I36" s="1633"/>
      <c r="J36" s="1218" t="s">
        <v>604</v>
      </c>
      <c r="K36" s="1219"/>
      <c r="L36" s="1219"/>
      <c r="M36" s="1220"/>
      <c r="N36" s="461" t="str">
        <f>'1.評価用_第一面_第五面'!R64</f>
        <v>□</v>
      </c>
      <c r="O36" s="1663" t="s">
        <v>1462</v>
      </c>
      <c r="P36" s="1663"/>
      <c r="Q36" s="1663"/>
      <c r="R36" s="1663"/>
      <c r="S36" s="1663"/>
      <c r="T36" s="1663"/>
      <c r="U36" s="1663"/>
      <c r="V36" s="1663"/>
      <c r="W36" s="1663"/>
      <c r="X36" s="1663"/>
      <c r="Y36" s="1663"/>
      <c r="Z36" s="1663"/>
      <c r="AA36" s="1663"/>
      <c r="AB36" s="1663"/>
      <c r="AC36" s="1663"/>
      <c r="AD36" s="1663"/>
      <c r="AE36" s="1664"/>
      <c r="AF36" s="500"/>
      <c r="AG36" s="176"/>
      <c r="AH36" s="176"/>
      <c r="AI36" s="176"/>
      <c r="AJ36" s="176"/>
      <c r="AK36" s="185"/>
      <c r="AL36" s="171"/>
      <c r="AM36" s="187"/>
    </row>
    <row r="37" spans="1:39" ht="15.75" customHeight="1" x14ac:dyDescent="0.15">
      <c r="A37" s="1206"/>
      <c r="B37" s="1639" t="s">
        <v>918</v>
      </c>
      <c r="C37" s="1640"/>
      <c r="D37" s="1640"/>
      <c r="E37" s="1640"/>
      <c r="F37" s="1304" t="s">
        <v>919</v>
      </c>
      <c r="G37" s="1296"/>
      <c r="H37" s="1296"/>
      <c r="I37" s="1297"/>
      <c r="J37" s="1304" t="s">
        <v>920</v>
      </c>
      <c r="K37" s="1296"/>
      <c r="L37" s="1296"/>
      <c r="M37" s="1297"/>
      <c r="N37" s="94" t="s">
        <v>1122</v>
      </c>
      <c r="O37" s="546" t="s">
        <v>921</v>
      </c>
      <c r="P37" s="460"/>
      <c r="Q37" s="460"/>
      <c r="R37" s="460"/>
      <c r="S37" s="460"/>
      <c r="T37" s="460"/>
      <c r="U37" s="460"/>
      <c r="V37" s="460"/>
      <c r="W37" s="460"/>
      <c r="X37" s="460"/>
      <c r="Y37" s="460"/>
      <c r="Z37" s="460"/>
      <c r="AA37" s="460"/>
      <c r="AB37" s="460"/>
      <c r="AC37" s="460"/>
      <c r="AD37" s="460"/>
      <c r="AE37" s="462"/>
      <c r="AF37" s="99" t="s">
        <v>587</v>
      </c>
      <c r="AG37" s="100" t="s">
        <v>701</v>
      </c>
      <c r="AH37" s="100"/>
      <c r="AI37" s="100"/>
      <c r="AJ37" s="439"/>
      <c r="AK37" s="463"/>
      <c r="AL37" s="209"/>
      <c r="AM37" s="464"/>
    </row>
    <row r="38" spans="1:39" ht="15.75" customHeight="1" x14ac:dyDescent="0.15">
      <c r="A38" s="1206"/>
      <c r="B38" s="1636" t="s">
        <v>922</v>
      </c>
      <c r="C38" s="1637"/>
      <c r="D38" s="1637"/>
      <c r="E38" s="1637"/>
      <c r="F38" s="527"/>
      <c r="G38" s="528"/>
      <c r="H38" s="465"/>
      <c r="I38" s="466"/>
      <c r="J38" s="503"/>
      <c r="K38" s="403"/>
      <c r="L38" s="403"/>
      <c r="M38" s="504"/>
      <c r="N38" s="467"/>
      <c r="O38" s="81" t="s">
        <v>587</v>
      </c>
      <c r="P38" s="468" t="s">
        <v>923</v>
      </c>
      <c r="Q38" s="469"/>
      <c r="R38" s="469"/>
      <c r="S38" s="469"/>
      <c r="T38" s="469"/>
      <c r="U38" s="469"/>
      <c r="V38" s="469"/>
      <c r="W38" s="469"/>
      <c r="X38" s="469"/>
      <c r="Y38" s="469"/>
      <c r="Z38" s="469"/>
      <c r="AA38" s="469"/>
      <c r="AB38" s="469"/>
      <c r="AC38" s="469"/>
      <c r="AD38" s="469"/>
      <c r="AE38" s="470"/>
      <c r="AF38" s="78" t="s">
        <v>587</v>
      </c>
      <c r="AG38" s="1230"/>
      <c r="AH38" s="1230"/>
      <c r="AI38" s="1230"/>
      <c r="AJ38" s="1231"/>
      <c r="AK38" s="1233" t="s">
        <v>916</v>
      </c>
      <c r="AL38" s="1603"/>
      <c r="AM38" s="1234"/>
    </row>
    <row r="39" spans="1:39" ht="15.75" customHeight="1" x14ac:dyDescent="0.15">
      <c r="A39" s="1206"/>
      <c r="B39" s="177"/>
      <c r="C39" s="176"/>
      <c r="D39" s="176"/>
      <c r="E39" s="176"/>
      <c r="F39" s="527"/>
      <c r="G39" s="528"/>
      <c r="H39" s="465"/>
      <c r="I39" s="466"/>
      <c r="J39" s="1304" t="s">
        <v>924</v>
      </c>
      <c r="K39" s="1296"/>
      <c r="L39" s="1296"/>
      <c r="M39" s="1297"/>
      <c r="N39" s="459" t="s">
        <v>1122</v>
      </c>
      <c r="O39" s="546" t="s">
        <v>925</v>
      </c>
      <c r="P39" s="247"/>
      <c r="Q39" s="247"/>
      <c r="R39" s="247"/>
      <c r="S39" s="247"/>
      <c r="T39" s="247"/>
      <c r="U39" s="247"/>
      <c r="V39" s="247"/>
      <c r="W39" s="247"/>
      <c r="X39" s="247"/>
      <c r="Y39" s="247"/>
      <c r="Z39" s="247"/>
      <c r="AA39" s="247"/>
      <c r="AB39" s="247"/>
      <c r="AC39" s="247"/>
      <c r="AD39" s="247"/>
      <c r="AE39" s="471"/>
      <c r="AF39" s="78" t="s">
        <v>587</v>
      </c>
      <c r="AG39" s="1230"/>
      <c r="AH39" s="1230"/>
      <c r="AI39" s="1230"/>
      <c r="AJ39" s="1231"/>
      <c r="AK39" s="1233"/>
      <c r="AL39" s="1603"/>
      <c r="AM39" s="1234"/>
    </row>
    <row r="40" spans="1:39" ht="15.75" customHeight="1" x14ac:dyDescent="0.15">
      <c r="A40" s="1206"/>
      <c r="B40" s="177"/>
      <c r="C40" s="176"/>
      <c r="D40" s="176"/>
      <c r="E40" s="176"/>
      <c r="F40" s="527"/>
      <c r="G40" s="528"/>
      <c r="H40" s="465"/>
      <c r="I40" s="466"/>
      <c r="J40" s="503"/>
      <c r="K40" s="403"/>
      <c r="L40" s="403"/>
      <c r="M40" s="504"/>
      <c r="N40" s="467"/>
      <c r="O40" s="81" t="s">
        <v>587</v>
      </c>
      <c r="P40" s="468" t="s">
        <v>1173</v>
      </c>
      <c r="Q40" s="469"/>
      <c r="R40" s="469"/>
      <c r="S40" s="469"/>
      <c r="T40" s="469"/>
      <c r="U40" s="469"/>
      <c r="V40" s="469"/>
      <c r="W40" s="469"/>
      <c r="X40" s="469"/>
      <c r="Y40" s="469"/>
      <c r="Z40" s="469"/>
      <c r="AA40" s="469"/>
      <c r="AB40" s="469"/>
      <c r="AC40" s="469"/>
      <c r="AD40" s="469"/>
      <c r="AE40" s="470"/>
      <c r="AF40" s="500"/>
      <c r="AG40" s="176"/>
      <c r="AH40" s="176"/>
      <c r="AI40" s="176"/>
      <c r="AJ40" s="176"/>
      <c r="AK40" s="1283" t="s">
        <v>587</v>
      </c>
      <c r="AL40" s="1610"/>
      <c r="AM40" s="1284"/>
    </row>
    <row r="41" spans="1:39" ht="15.75" customHeight="1" x14ac:dyDescent="0.15">
      <c r="A41" s="1206"/>
      <c r="B41" s="177"/>
      <c r="C41" s="176"/>
      <c r="D41" s="176"/>
      <c r="E41" s="176"/>
      <c r="F41" s="527"/>
      <c r="G41" s="528"/>
      <c r="H41" s="465"/>
      <c r="I41" s="466"/>
      <c r="J41" s="1304" t="s">
        <v>926</v>
      </c>
      <c r="K41" s="1296"/>
      <c r="L41" s="1296"/>
      <c r="M41" s="1297"/>
      <c r="N41" s="459" t="s">
        <v>1122</v>
      </c>
      <c r="O41" s="546" t="s">
        <v>927</v>
      </c>
      <c r="P41" s="247"/>
      <c r="Q41" s="247"/>
      <c r="R41" s="247"/>
      <c r="S41" s="247"/>
      <c r="T41" s="247"/>
      <c r="U41" s="247"/>
      <c r="V41" s="247"/>
      <c r="W41" s="247"/>
      <c r="X41" s="247" t="s">
        <v>623</v>
      </c>
      <c r="Y41" s="196" t="s">
        <v>587</v>
      </c>
      <c r="Z41" s="247" t="s">
        <v>667</v>
      </c>
      <c r="AA41" s="247"/>
      <c r="AB41" s="196" t="s">
        <v>587</v>
      </c>
      <c r="AC41" s="247" t="s">
        <v>668</v>
      </c>
      <c r="AD41" s="247" t="s">
        <v>624</v>
      </c>
      <c r="AE41" s="471"/>
      <c r="AF41" s="500"/>
      <c r="AG41" s="176"/>
      <c r="AH41" s="176"/>
      <c r="AI41" s="176"/>
      <c r="AJ41" s="176"/>
      <c r="AK41" s="185"/>
      <c r="AL41" s="171"/>
      <c r="AM41" s="187"/>
    </row>
    <row r="42" spans="1:39" ht="15.75" customHeight="1" x14ac:dyDescent="0.15">
      <c r="A42" s="1206"/>
      <c r="B42" s="177"/>
      <c r="C42" s="176"/>
      <c r="D42" s="176"/>
      <c r="E42" s="176"/>
      <c r="F42" s="527"/>
      <c r="G42" s="528"/>
      <c r="H42" s="465"/>
      <c r="I42" s="466"/>
      <c r="J42" s="1218" t="s">
        <v>928</v>
      </c>
      <c r="K42" s="1219"/>
      <c r="L42" s="1219"/>
      <c r="M42" s="1220"/>
      <c r="N42" s="94" t="s">
        <v>1122</v>
      </c>
      <c r="O42" s="472" t="s">
        <v>929</v>
      </c>
      <c r="P42" s="247"/>
      <c r="Q42" s="247"/>
      <c r="R42" s="247"/>
      <c r="S42" s="247"/>
      <c r="T42" s="247"/>
      <c r="U42" s="247"/>
      <c r="V42" s="247"/>
      <c r="W42" s="247"/>
      <c r="X42" s="247"/>
      <c r="Y42" s="247"/>
      <c r="Z42" s="247"/>
      <c r="AA42" s="247"/>
      <c r="AB42" s="247"/>
      <c r="AC42" s="247"/>
      <c r="AD42" s="247"/>
      <c r="AE42" s="471"/>
      <c r="AF42" s="500"/>
      <c r="AG42" s="176"/>
      <c r="AH42" s="176"/>
      <c r="AI42" s="176"/>
      <c r="AJ42" s="176"/>
      <c r="AK42" s="185"/>
      <c r="AL42" s="171"/>
      <c r="AM42" s="187"/>
    </row>
    <row r="43" spans="1:39" ht="15.75" customHeight="1" thickBot="1" x14ac:dyDescent="0.2">
      <c r="A43" s="1350"/>
      <c r="B43" s="177"/>
      <c r="C43" s="176"/>
      <c r="D43" s="176"/>
      <c r="E43" s="176"/>
      <c r="F43" s="527"/>
      <c r="G43" s="528"/>
      <c r="H43" s="465"/>
      <c r="I43" s="466"/>
      <c r="J43" s="503"/>
      <c r="K43" s="403"/>
      <c r="L43" s="403"/>
      <c r="M43" s="504"/>
      <c r="N43" s="391"/>
      <c r="O43" s="247" t="s">
        <v>609</v>
      </c>
      <c r="P43" s="197" t="s">
        <v>587</v>
      </c>
      <c r="Q43" s="247" t="s">
        <v>668</v>
      </c>
      <c r="R43" s="247"/>
      <c r="S43" s="197" t="s">
        <v>587</v>
      </c>
      <c r="T43" s="247" t="s">
        <v>667</v>
      </c>
      <c r="U43" s="247" t="s">
        <v>623</v>
      </c>
      <c r="V43" s="1655"/>
      <c r="W43" s="1655"/>
      <c r="X43" s="1655"/>
      <c r="Y43" s="1655"/>
      <c r="Z43" s="1655"/>
      <c r="AA43" s="1655"/>
      <c r="AB43" s="1655"/>
      <c r="AC43" s="1655"/>
      <c r="AD43" s="1655"/>
      <c r="AE43" s="471" t="s">
        <v>1174</v>
      </c>
      <c r="AF43" s="500"/>
      <c r="AG43" s="176"/>
      <c r="AH43" s="176"/>
      <c r="AI43" s="176"/>
      <c r="AJ43" s="176"/>
      <c r="AK43" s="185"/>
      <c r="AL43" s="171"/>
      <c r="AM43" s="187"/>
    </row>
    <row r="44" spans="1:39" ht="15.75" customHeight="1" x14ac:dyDescent="0.15">
      <c r="A44" s="1205" t="s">
        <v>930</v>
      </c>
      <c r="B44" s="1221" t="s">
        <v>584</v>
      </c>
      <c r="C44" s="1222"/>
      <c r="D44" s="1222"/>
      <c r="E44" s="1222"/>
      <c r="F44" s="1229" t="s">
        <v>586</v>
      </c>
      <c r="G44" s="1227"/>
      <c r="H44" s="1227"/>
      <c r="I44" s="1228"/>
      <c r="J44" s="1229" t="s">
        <v>1071</v>
      </c>
      <c r="K44" s="1227"/>
      <c r="L44" s="1227"/>
      <c r="M44" s="1228"/>
      <c r="N44" s="473" t="str">
        <f>'1.評価用_第一面_第五面'!R10</f>
        <v>□</v>
      </c>
      <c r="O44" s="160" t="s">
        <v>1072</v>
      </c>
      <c r="P44" s="160"/>
      <c r="Q44" s="398"/>
      <c r="R44" s="160"/>
      <c r="S44" s="160"/>
      <c r="T44" s="160"/>
      <c r="U44" s="160"/>
      <c r="V44" s="160"/>
      <c r="W44" s="160"/>
      <c r="X44" s="160"/>
      <c r="Y44" s="160"/>
      <c r="Z44" s="160"/>
      <c r="AA44" s="160"/>
      <c r="AB44" s="160"/>
      <c r="AC44" s="160"/>
      <c r="AD44" s="160"/>
      <c r="AE44" s="161"/>
      <c r="AF44" s="473" t="str">
        <f>'1.評価用_第一面_第五面'!AJ10</f>
        <v>□</v>
      </c>
      <c r="AG44" s="160" t="s">
        <v>588</v>
      </c>
      <c r="AH44" s="160"/>
      <c r="AI44" s="160"/>
      <c r="AJ44" s="160"/>
      <c r="AK44" s="79"/>
      <c r="AL44" s="474"/>
      <c r="AM44" s="80"/>
    </row>
    <row r="45" spans="1:39" ht="15.75" customHeight="1" x14ac:dyDescent="0.15">
      <c r="A45" s="1206"/>
      <c r="B45" s="1045"/>
      <c r="C45" s="1046"/>
      <c r="D45" s="1046"/>
      <c r="E45" s="1046"/>
      <c r="F45" s="503"/>
      <c r="G45" s="403"/>
      <c r="H45" s="403"/>
      <c r="I45" s="504"/>
      <c r="J45" s="503"/>
      <c r="K45" s="403"/>
      <c r="L45" s="403"/>
      <c r="M45" s="504"/>
      <c r="N45" s="135"/>
      <c r="O45" s="452" t="e">
        <f>'1.評価用_第一面_第五面'!#REF!</f>
        <v>#REF!</v>
      </c>
      <c r="P45" s="176" t="s">
        <v>1474</v>
      </c>
      <c r="Q45" s="397"/>
      <c r="R45" s="176"/>
      <c r="S45" s="176"/>
      <c r="T45" s="176"/>
      <c r="U45" s="176"/>
      <c r="V45" s="176"/>
      <c r="W45" s="176"/>
      <c r="X45" s="176"/>
      <c r="Y45" s="176"/>
      <c r="Z45" s="176"/>
      <c r="AA45" s="176"/>
      <c r="AB45" s="176"/>
      <c r="AC45" s="176"/>
      <c r="AD45" s="176"/>
      <c r="AE45" s="178"/>
      <c r="AF45" s="451" t="str">
        <f>'1.評価用_第一面_第五面'!AJ11</f>
        <v>□</v>
      </c>
      <c r="AG45" s="176" t="s">
        <v>591</v>
      </c>
      <c r="AH45" s="176"/>
      <c r="AI45" s="176"/>
      <c r="AJ45" s="176"/>
      <c r="AK45" s="146"/>
      <c r="AL45" s="477"/>
      <c r="AM45" s="147"/>
    </row>
    <row r="46" spans="1:39" ht="15.75" customHeight="1" x14ac:dyDescent="0.15">
      <c r="A46" s="1206"/>
      <c r="B46" s="1218" t="s">
        <v>589</v>
      </c>
      <c r="C46" s="1219"/>
      <c r="D46" s="1219"/>
      <c r="E46" s="1219"/>
      <c r="F46" s="1210" t="s">
        <v>1073</v>
      </c>
      <c r="G46" s="1211"/>
      <c r="H46" s="1211"/>
      <c r="I46" s="1212"/>
      <c r="J46" s="1213" t="s">
        <v>1074</v>
      </c>
      <c r="K46" s="1214"/>
      <c r="L46" s="1214"/>
      <c r="M46" s="1215"/>
      <c r="N46" s="451" t="str">
        <f>'1.評価用_第一面_第五面'!R11</f>
        <v>□</v>
      </c>
      <c r="O46" s="176" t="s">
        <v>1075</v>
      </c>
      <c r="S46" s="397"/>
      <c r="T46" s="176"/>
      <c r="U46" s="176"/>
      <c r="V46" s="176"/>
      <c r="W46" s="176"/>
      <c r="X46" s="176"/>
      <c r="Y46" s="176"/>
      <c r="Z46" s="176"/>
      <c r="AA46" s="176"/>
      <c r="AB46" s="176"/>
      <c r="AC46" s="176"/>
      <c r="AD46" s="176"/>
      <c r="AE46" s="178"/>
      <c r="AF46" s="451" t="str">
        <f>'1.評価用_第一面_第五面'!AJ12</f>
        <v>□</v>
      </c>
      <c r="AG46" s="176" t="s">
        <v>594</v>
      </c>
      <c r="AH46" s="176"/>
      <c r="AI46" s="176"/>
      <c r="AJ46" s="176"/>
      <c r="AK46" s="1233" t="s">
        <v>916</v>
      </c>
      <c r="AL46" s="1603"/>
      <c r="AM46" s="1234"/>
    </row>
    <row r="47" spans="1:39" ht="15.75" customHeight="1" x14ac:dyDescent="0.15">
      <c r="A47" s="1206"/>
      <c r="B47" s="1210" t="s">
        <v>592</v>
      </c>
      <c r="C47" s="1211"/>
      <c r="D47" s="1211"/>
      <c r="E47" s="1211"/>
      <c r="F47" s="1326" t="s">
        <v>1077</v>
      </c>
      <c r="G47" s="1236"/>
      <c r="H47" s="1236"/>
      <c r="I47" s="1237"/>
      <c r="J47" s="82"/>
      <c r="K47" s="83"/>
      <c r="L47" s="83"/>
      <c r="M47" s="84"/>
      <c r="N47" s="584" t="str">
        <f>'1.評価用_第一面_第五面'!R12</f>
        <v>□</v>
      </c>
      <c r="O47" s="176" t="s">
        <v>301</v>
      </c>
      <c r="P47" s="176"/>
      <c r="Q47" s="176"/>
      <c r="R47" s="501" t="s">
        <v>623</v>
      </c>
      <c r="S47" s="1659" t="str">
        <f>'1.評価用_第一面_第五面'!W12&amp;""</f>
        <v/>
      </c>
      <c r="T47" s="1659"/>
      <c r="U47" s="1659"/>
      <c r="V47" s="1659"/>
      <c r="W47" s="1659"/>
      <c r="X47" s="1659"/>
      <c r="Y47" s="1659"/>
      <c r="Z47" s="1659"/>
      <c r="AA47" s="1659"/>
      <c r="AB47" s="1659"/>
      <c r="AC47" s="1659"/>
      <c r="AD47" s="1659"/>
      <c r="AE47" s="502" t="s">
        <v>624</v>
      </c>
      <c r="AF47" s="451" t="str">
        <f>'1.評価用_第一面_第五面'!AJ13</f>
        <v>□</v>
      </c>
      <c r="AG47" s="1656" t="str">
        <f>'1.評価用_第一面_第五面'!AK13&amp;""</f>
        <v/>
      </c>
      <c r="AH47" s="1656"/>
      <c r="AI47" s="1656"/>
      <c r="AJ47" s="1657"/>
      <c r="AK47" s="1233"/>
      <c r="AL47" s="1603"/>
      <c r="AM47" s="1234"/>
    </row>
    <row r="48" spans="1:39" ht="15.75" customHeight="1" x14ac:dyDescent="0.15">
      <c r="A48" s="1206"/>
      <c r="D48" s="176"/>
      <c r="E48" s="176"/>
      <c r="F48" s="135"/>
      <c r="G48" s="88"/>
      <c r="H48" s="88"/>
      <c r="I48" s="89"/>
      <c r="J48" s="1660" t="s">
        <v>632</v>
      </c>
      <c r="K48" s="1661"/>
      <c r="L48" s="1661"/>
      <c r="M48" s="1662"/>
      <c r="N48" s="451" t="str">
        <f>'1.評価用_第一面_第五面'!R14</f>
        <v>□</v>
      </c>
      <c r="O48" s="75" t="s">
        <v>1079</v>
      </c>
      <c r="P48" s="75"/>
      <c r="Q48" s="75"/>
      <c r="R48" s="75"/>
      <c r="S48" s="76"/>
      <c r="T48" s="75"/>
      <c r="U48" s="75"/>
      <c r="V48" s="75"/>
      <c r="W48" s="75"/>
      <c r="X48" s="75"/>
      <c r="Y48" s="75"/>
      <c r="Z48" s="75"/>
      <c r="AA48" s="75"/>
      <c r="AB48" s="75"/>
      <c r="AC48" s="123"/>
      <c r="AD48" s="123"/>
      <c r="AE48" s="77"/>
      <c r="AF48" s="451" t="str">
        <f>'1.評価用_第一面_第五面'!AJ14</f>
        <v>□</v>
      </c>
      <c r="AG48" s="1656" t="str">
        <f>'1.評価用_第一面_第五面'!AK14&amp;""</f>
        <v/>
      </c>
      <c r="AH48" s="1656"/>
      <c r="AI48" s="1656"/>
      <c r="AJ48" s="1657"/>
      <c r="AK48" s="1283" t="s">
        <v>587</v>
      </c>
      <c r="AL48" s="1610"/>
      <c r="AM48" s="1284"/>
    </row>
    <row r="49" spans="1:39" ht="15.75" customHeight="1" x14ac:dyDescent="0.15">
      <c r="A49" s="1206"/>
      <c r="B49" s="176"/>
      <c r="C49" s="1211" t="s">
        <v>585</v>
      </c>
      <c r="D49" s="1211"/>
      <c r="E49" s="176"/>
      <c r="F49" s="135"/>
      <c r="G49" s="88"/>
      <c r="H49" s="88"/>
      <c r="I49" s="89"/>
      <c r="J49" s="93"/>
      <c r="K49" s="83"/>
      <c r="L49" s="83"/>
      <c r="M49" s="84"/>
      <c r="N49" s="451" t="str">
        <f>'1.評価用_第一面_第五面'!R15</f>
        <v>□</v>
      </c>
      <c r="O49" s="176" t="s">
        <v>1080</v>
      </c>
      <c r="R49" s="501" t="s">
        <v>623</v>
      </c>
      <c r="S49" s="1648" t="str">
        <f>'1.評価用_第一面_第五面'!W15&amp;""</f>
        <v/>
      </c>
      <c r="T49" s="1648"/>
      <c r="U49" s="1648"/>
      <c r="V49" s="1648"/>
      <c r="W49" s="1648"/>
      <c r="X49" s="1648"/>
      <c r="Y49" s="1648"/>
      <c r="Z49" s="1648"/>
      <c r="AA49" s="1648"/>
      <c r="AB49" s="1648"/>
      <c r="AC49" s="1648"/>
      <c r="AD49" s="1648"/>
      <c r="AE49" s="502" t="s">
        <v>624</v>
      </c>
      <c r="AK49" s="90"/>
      <c r="AL49" s="305"/>
      <c r="AM49" s="91"/>
    </row>
    <row r="50" spans="1:39" ht="15.75" customHeight="1" x14ac:dyDescent="0.15">
      <c r="A50" s="1206"/>
      <c r="B50" s="176"/>
      <c r="C50" s="1658" t="str">
        <f>'1.評価用_第一面_第五面'!F11&amp;""</f>
        <v/>
      </c>
      <c r="D50" s="1658"/>
      <c r="E50" s="178"/>
      <c r="F50" s="135"/>
      <c r="G50" s="88"/>
      <c r="H50" s="88"/>
      <c r="I50" s="89"/>
      <c r="J50" s="589"/>
      <c r="K50" s="590"/>
      <c r="L50" s="590"/>
      <c r="M50" s="591"/>
      <c r="N50" s="584" t="str">
        <f>'1.評価用_第一面_第五面'!R16</f>
        <v>□</v>
      </c>
      <c r="O50" s="130" t="s">
        <v>301</v>
      </c>
      <c r="P50" s="130"/>
      <c r="Q50" s="130"/>
      <c r="R50" s="141" t="s">
        <v>623</v>
      </c>
      <c r="S50" s="1659" t="str">
        <f>'1.評価用_第一面_第五面'!W16&amp;""</f>
        <v/>
      </c>
      <c r="T50" s="1659"/>
      <c r="U50" s="1659"/>
      <c r="V50" s="1659"/>
      <c r="W50" s="1659"/>
      <c r="X50" s="1659"/>
      <c r="Y50" s="1659"/>
      <c r="Z50" s="1659"/>
      <c r="AA50" s="1659"/>
      <c r="AB50" s="1659"/>
      <c r="AC50" s="1659"/>
      <c r="AD50" s="1659"/>
      <c r="AE50" s="134" t="s">
        <v>624</v>
      </c>
      <c r="AF50" s="500"/>
      <c r="AG50" s="176"/>
      <c r="AH50" s="176"/>
      <c r="AI50" s="176"/>
      <c r="AJ50" s="176"/>
      <c r="AK50" s="90"/>
      <c r="AL50" s="305"/>
      <c r="AM50" s="91"/>
    </row>
    <row r="51" spans="1:39" ht="15.75" customHeight="1" x14ac:dyDescent="0.15">
      <c r="A51" s="1206"/>
      <c r="B51" s="176"/>
      <c r="C51" s="1658"/>
      <c r="D51" s="1658"/>
      <c r="E51" s="176"/>
      <c r="F51" s="135"/>
      <c r="G51" s="88"/>
      <c r="H51" s="88"/>
      <c r="I51" s="89"/>
      <c r="J51" s="1213" t="s">
        <v>1081</v>
      </c>
      <c r="K51" s="1214"/>
      <c r="L51" s="1214"/>
      <c r="M51" s="1215"/>
      <c r="N51" s="457" t="str">
        <f>'1.評価用_第一面_第五面'!R17</f>
        <v>□</v>
      </c>
      <c r="O51" s="176" t="s">
        <v>1079</v>
      </c>
      <c r="P51" s="176"/>
      <c r="Q51" s="176"/>
      <c r="R51" s="176"/>
      <c r="S51" s="397"/>
      <c r="T51" s="176"/>
      <c r="U51" s="176"/>
      <c r="V51" s="176"/>
      <c r="W51" s="176"/>
      <c r="X51" s="176"/>
      <c r="Y51" s="176"/>
      <c r="Z51" s="176"/>
      <c r="AA51" s="176"/>
      <c r="AB51" s="176"/>
      <c r="AC51" s="501"/>
      <c r="AD51" s="501"/>
      <c r="AE51" s="178"/>
      <c r="AF51" s="500"/>
      <c r="AG51" s="176"/>
      <c r="AH51" s="176"/>
      <c r="AI51" s="176"/>
      <c r="AJ51" s="176"/>
      <c r="AK51" s="90"/>
      <c r="AL51" s="305"/>
      <c r="AM51" s="91"/>
    </row>
    <row r="52" spans="1:39" ht="15.75" customHeight="1" x14ac:dyDescent="0.15">
      <c r="A52" s="1206"/>
      <c r="B52" s="1649" t="s">
        <v>1478</v>
      </c>
      <c r="C52" s="1650"/>
      <c r="D52" s="1650"/>
      <c r="E52" s="1651"/>
      <c r="F52" s="158"/>
      <c r="G52" s="537"/>
      <c r="H52" s="537"/>
      <c r="I52" s="538"/>
      <c r="J52" s="531"/>
      <c r="K52" s="523"/>
      <c r="L52" s="523"/>
      <c r="M52" s="523"/>
      <c r="N52" s="451" t="str">
        <f>'1.評価用_第一面_第五面'!R18</f>
        <v>□</v>
      </c>
      <c r="O52" s="176" t="s">
        <v>1080</v>
      </c>
      <c r="R52" s="501" t="s">
        <v>623</v>
      </c>
      <c r="S52" s="1648" t="str">
        <f>'1.評価用_第一面_第五面'!W18&amp;""</f>
        <v/>
      </c>
      <c r="T52" s="1648"/>
      <c r="U52" s="1648"/>
      <c r="V52" s="1648"/>
      <c r="W52" s="1648"/>
      <c r="X52" s="1648"/>
      <c r="Y52" s="1648"/>
      <c r="Z52" s="1648"/>
      <c r="AA52" s="1648"/>
      <c r="AB52" s="1648"/>
      <c r="AC52" s="1648"/>
      <c r="AD52" s="1648"/>
      <c r="AE52" s="502" t="s">
        <v>624</v>
      </c>
      <c r="AF52" s="500"/>
      <c r="AG52" s="176"/>
      <c r="AH52" s="176"/>
      <c r="AI52" s="176"/>
      <c r="AJ52" s="176"/>
      <c r="AK52" s="90"/>
      <c r="AL52" s="305"/>
      <c r="AM52" s="91"/>
    </row>
    <row r="53" spans="1:39" ht="15.75" customHeight="1" x14ac:dyDescent="0.15">
      <c r="A53" s="1206"/>
      <c r="B53" s="1649"/>
      <c r="C53" s="1650"/>
      <c r="D53" s="1650"/>
      <c r="E53" s="1651"/>
      <c r="F53" s="177"/>
      <c r="G53" s="176"/>
      <c r="H53" s="176"/>
      <c r="I53" s="178"/>
      <c r="J53" s="177"/>
      <c r="K53" s="176"/>
      <c r="L53" s="176"/>
      <c r="M53" s="176"/>
      <c r="N53" s="584" t="str">
        <f>'1.評価用_第一面_第五面'!R19</f>
        <v>□</v>
      </c>
      <c r="O53" s="176" t="s">
        <v>301</v>
      </c>
      <c r="P53" s="176"/>
      <c r="Q53" s="176"/>
      <c r="R53" s="501" t="s">
        <v>623</v>
      </c>
      <c r="S53" s="1659" t="str">
        <f>'1.評価用_第一面_第五面'!W19&amp;""</f>
        <v/>
      </c>
      <c r="T53" s="1659"/>
      <c r="U53" s="1659"/>
      <c r="V53" s="1659"/>
      <c r="W53" s="1659"/>
      <c r="X53" s="1659"/>
      <c r="Y53" s="1659"/>
      <c r="Z53" s="1659"/>
      <c r="AA53" s="1659"/>
      <c r="AB53" s="1659"/>
      <c r="AC53" s="1659"/>
      <c r="AD53" s="1659"/>
      <c r="AE53" s="502" t="s">
        <v>624</v>
      </c>
      <c r="AF53" s="500"/>
      <c r="AG53" s="176"/>
      <c r="AH53" s="176"/>
      <c r="AI53" s="176"/>
      <c r="AJ53" s="176"/>
      <c r="AK53" s="90"/>
      <c r="AL53" s="305"/>
      <c r="AM53" s="91"/>
    </row>
    <row r="54" spans="1:39" ht="15.75" customHeight="1" x14ac:dyDescent="0.15">
      <c r="A54" s="1206"/>
      <c r="B54" s="1652"/>
      <c r="C54" s="1653"/>
      <c r="D54" s="1653"/>
      <c r="E54" s="1654"/>
      <c r="F54" s="177"/>
      <c r="G54" s="176"/>
      <c r="H54" s="176"/>
      <c r="I54" s="178"/>
      <c r="J54" s="1642" t="s">
        <v>604</v>
      </c>
      <c r="K54" s="1643"/>
      <c r="L54" s="1643"/>
      <c r="M54" s="1644"/>
      <c r="N54" s="458" t="str">
        <f>'1.評価用_第一面_第五面'!R23</f>
        <v>□</v>
      </c>
      <c r="O54" s="1645" t="s">
        <v>1462</v>
      </c>
      <c r="P54" s="1645"/>
      <c r="Q54" s="1645"/>
      <c r="R54" s="1645"/>
      <c r="S54" s="1645"/>
      <c r="T54" s="1645"/>
      <c r="U54" s="1645"/>
      <c r="V54" s="1645"/>
      <c r="W54" s="1645"/>
      <c r="X54" s="1645"/>
      <c r="Y54" s="1645"/>
      <c r="Z54" s="1645"/>
      <c r="AA54" s="1645"/>
      <c r="AB54" s="1645"/>
      <c r="AC54" s="1645"/>
      <c r="AD54" s="1645"/>
      <c r="AE54" s="1646"/>
      <c r="AF54" s="500"/>
      <c r="AG54" s="176"/>
      <c r="AH54" s="176"/>
      <c r="AI54" s="176"/>
      <c r="AJ54" s="176"/>
      <c r="AK54" s="90"/>
      <c r="AL54" s="305"/>
      <c r="AM54" s="91"/>
    </row>
    <row r="55" spans="1:39" ht="15.75" customHeight="1" x14ac:dyDescent="0.15">
      <c r="A55" s="1206"/>
      <c r="B55" s="1639" t="s">
        <v>918</v>
      </c>
      <c r="C55" s="1640"/>
      <c r="D55" s="1640"/>
      <c r="E55" s="1640"/>
      <c r="F55" s="1304" t="s">
        <v>931</v>
      </c>
      <c r="G55" s="1296"/>
      <c r="H55" s="1296"/>
      <c r="I55" s="1297"/>
      <c r="J55" s="1298" t="s">
        <v>932</v>
      </c>
      <c r="K55" s="1299"/>
      <c r="L55" s="1299"/>
      <c r="M55" s="1300"/>
      <c r="N55" s="78" t="s">
        <v>587</v>
      </c>
      <c r="O55" s="475" t="s">
        <v>933</v>
      </c>
      <c r="P55" s="475"/>
      <c r="Q55" s="475"/>
      <c r="R55" s="475"/>
      <c r="S55" s="475"/>
      <c r="T55" s="150"/>
      <c r="U55" s="150"/>
      <c r="V55" s="150"/>
      <c r="W55" s="150"/>
      <c r="X55" s="475"/>
      <c r="Y55" s="1647"/>
      <c r="Z55" s="1647"/>
      <c r="AA55" s="475"/>
      <c r="AB55" s="475"/>
      <c r="AC55" s="150"/>
      <c r="AD55" s="150"/>
      <c r="AE55" s="476"/>
      <c r="AF55" s="500"/>
      <c r="AG55" s="176"/>
      <c r="AH55" s="176"/>
      <c r="AI55" s="176"/>
      <c r="AJ55" s="178"/>
      <c r="AK55" s="146"/>
      <c r="AL55" s="477"/>
      <c r="AM55" s="91"/>
    </row>
    <row r="56" spans="1:39" ht="15.75" customHeight="1" x14ac:dyDescent="0.15">
      <c r="A56" s="1206"/>
      <c r="B56" s="1636" t="s">
        <v>922</v>
      </c>
      <c r="C56" s="1637"/>
      <c r="D56" s="1637"/>
      <c r="E56" s="1637"/>
      <c r="F56" s="1331" t="s">
        <v>934</v>
      </c>
      <c r="G56" s="1332"/>
      <c r="H56" s="1332"/>
      <c r="I56" s="1333"/>
      <c r="J56" s="1331" t="s">
        <v>935</v>
      </c>
      <c r="K56" s="1332"/>
      <c r="L56" s="1332"/>
      <c r="M56" s="1333"/>
      <c r="N56" s="206" t="s">
        <v>587</v>
      </c>
      <c r="O56" s="127" t="s">
        <v>936</v>
      </c>
      <c r="P56" s="127"/>
      <c r="Q56" s="144"/>
      <c r="R56" s="144"/>
      <c r="S56" s="144"/>
      <c r="T56" s="144"/>
      <c r="U56" s="144"/>
      <c r="V56" s="478"/>
      <c r="W56" s="212"/>
      <c r="X56" s="478"/>
      <c r="Y56" s="1638"/>
      <c r="Z56" s="1638"/>
      <c r="AA56" s="478"/>
      <c r="AB56" s="478"/>
      <c r="AC56" s="372"/>
      <c r="AD56" s="372"/>
      <c r="AE56" s="479"/>
      <c r="AF56" s="500"/>
      <c r="AG56" s="176"/>
      <c r="AH56" s="176"/>
      <c r="AI56" s="176"/>
      <c r="AJ56" s="178"/>
      <c r="AK56" s="198"/>
      <c r="AL56" s="236"/>
      <c r="AM56" s="91"/>
    </row>
    <row r="57" spans="1:39" ht="15.75" customHeight="1" x14ac:dyDescent="0.15">
      <c r="A57" s="1206"/>
      <c r="B57" s="1285" t="s">
        <v>1175</v>
      </c>
      <c r="C57" s="1286"/>
      <c r="D57" s="1286"/>
      <c r="E57" s="1286"/>
      <c r="F57" s="1639" t="s">
        <v>937</v>
      </c>
      <c r="G57" s="1640"/>
      <c r="H57" s="1640"/>
      <c r="I57" s="1641"/>
      <c r="J57" s="1639" t="s">
        <v>601</v>
      </c>
      <c r="K57" s="1640"/>
      <c r="L57" s="1640"/>
      <c r="M57" s="1641"/>
      <c r="N57" s="451" t="str">
        <f>'1.評価用_第一面_第五面'!R21</f>
        <v>□</v>
      </c>
      <c r="O57" s="176" t="s">
        <v>602</v>
      </c>
      <c r="X57" s="88"/>
      <c r="Y57" s="149"/>
      <c r="Z57" s="149"/>
      <c r="AA57" s="88"/>
      <c r="AB57" s="88"/>
      <c r="AE57" s="297"/>
      <c r="AF57" s="96"/>
      <c r="AG57" s="1625"/>
      <c r="AH57" s="1625"/>
      <c r="AI57" s="1625"/>
      <c r="AJ57" s="1626"/>
      <c r="AK57" s="198"/>
      <c r="AL57" s="236"/>
      <c r="AM57" s="91"/>
    </row>
    <row r="58" spans="1:39" ht="15.75" customHeight="1" x14ac:dyDescent="0.15">
      <c r="A58" s="1206"/>
      <c r="B58" s="1218" t="s">
        <v>938</v>
      </c>
      <c r="C58" s="1219"/>
      <c r="D58" s="1219"/>
      <c r="E58" s="1219"/>
      <c r="F58" s="242"/>
      <c r="G58" s="127"/>
      <c r="H58" s="127"/>
      <c r="I58" s="128"/>
      <c r="J58" s="144"/>
      <c r="K58" s="480"/>
      <c r="L58" s="480"/>
      <c r="M58" s="481"/>
      <c r="N58" s="458" t="str">
        <f>'1.評価用_第一面_第五面'!R22</f>
        <v>□</v>
      </c>
      <c r="O58" s="127" t="s">
        <v>603</v>
      </c>
      <c r="P58" s="127"/>
      <c r="Q58" s="301"/>
      <c r="R58" s="301"/>
      <c r="S58" s="301"/>
      <c r="T58" s="301"/>
      <c r="U58" s="301"/>
      <c r="V58" s="301"/>
      <c r="W58" s="372"/>
      <c r="X58" s="478"/>
      <c r="Y58" s="482"/>
      <c r="Z58" s="482"/>
      <c r="AA58" s="478"/>
      <c r="AB58" s="478"/>
      <c r="AC58" s="372"/>
      <c r="AD58" s="372"/>
      <c r="AE58" s="95"/>
      <c r="AF58" s="96"/>
      <c r="AG58" s="1625"/>
      <c r="AH58" s="1625"/>
      <c r="AI58" s="1625"/>
      <c r="AJ58" s="1626"/>
      <c r="AK58" s="90"/>
      <c r="AL58" s="305"/>
      <c r="AM58" s="91"/>
    </row>
    <row r="59" spans="1:39" ht="15.75" customHeight="1" x14ac:dyDescent="0.15">
      <c r="A59" s="1206"/>
      <c r="B59" s="1627" t="s">
        <v>939</v>
      </c>
      <c r="C59" s="1628"/>
      <c r="D59" s="1628"/>
      <c r="E59" s="1629"/>
      <c r="F59" s="1630" t="s">
        <v>672</v>
      </c>
      <c r="G59" s="1631"/>
      <c r="H59" s="1632"/>
      <c r="I59" s="1633"/>
      <c r="J59" s="1218" t="s">
        <v>604</v>
      </c>
      <c r="K59" s="1219"/>
      <c r="L59" s="1219"/>
      <c r="M59" s="1220"/>
      <c r="N59" s="99" t="s">
        <v>587</v>
      </c>
      <c r="O59" s="1634" t="s">
        <v>1462</v>
      </c>
      <c r="P59" s="1634"/>
      <c r="Q59" s="1634"/>
      <c r="R59" s="1634"/>
      <c r="S59" s="1634"/>
      <c r="T59" s="1634"/>
      <c r="U59" s="1634"/>
      <c r="V59" s="1634"/>
      <c r="W59" s="1634"/>
      <c r="X59" s="1634"/>
      <c r="Y59" s="1634"/>
      <c r="Z59" s="1634"/>
      <c r="AA59" s="1634"/>
      <c r="AB59" s="1634"/>
      <c r="AC59" s="1634"/>
      <c r="AD59" s="1634"/>
      <c r="AE59" s="1635"/>
      <c r="AF59" s="500"/>
      <c r="AG59" s="494"/>
      <c r="AH59" s="494"/>
      <c r="AI59" s="494"/>
      <c r="AJ59" s="545"/>
      <c r="AK59" s="90"/>
      <c r="AL59" s="305"/>
      <c r="AM59" s="91"/>
    </row>
    <row r="60" spans="1:39" ht="15.75" customHeight="1" thickBot="1" x14ac:dyDescent="0.2">
      <c r="A60" s="1350"/>
      <c r="B60" s="1622" t="s">
        <v>940</v>
      </c>
      <c r="C60" s="1623"/>
      <c r="D60" s="1623"/>
      <c r="E60" s="1624"/>
      <c r="F60" s="213"/>
      <c r="G60" s="214"/>
      <c r="H60" s="214"/>
      <c r="I60" s="215"/>
      <c r="J60" s="213"/>
      <c r="K60" s="484"/>
      <c r="L60" s="484"/>
      <c r="M60" s="485"/>
      <c r="N60" s="486"/>
      <c r="O60" s="487"/>
      <c r="P60" s="227"/>
      <c r="Q60" s="488"/>
      <c r="R60" s="488"/>
      <c r="S60" s="488"/>
      <c r="T60" s="488"/>
      <c r="U60" s="488"/>
      <c r="V60" s="488"/>
      <c r="W60" s="488"/>
      <c r="X60" s="488"/>
      <c r="Y60" s="488"/>
      <c r="Z60" s="488"/>
      <c r="AA60" s="488"/>
      <c r="AB60" s="488"/>
      <c r="AC60" s="488"/>
      <c r="AD60" s="488"/>
      <c r="AE60" s="216"/>
      <c r="AF60" s="217"/>
      <c r="AG60" s="489"/>
      <c r="AH60" s="489"/>
      <c r="AI60" s="489"/>
      <c r="AJ60" s="489"/>
      <c r="AK60" s="315"/>
      <c r="AL60" s="490"/>
      <c r="AM60" s="316"/>
    </row>
    <row r="61" spans="1:39" ht="15.75" customHeight="1" x14ac:dyDescent="0.15"/>
    <row r="62" spans="1:39" ht="15.75" customHeight="1" x14ac:dyDescent="0.15"/>
    <row r="63" spans="1:39" ht="15.75" customHeight="1" x14ac:dyDescent="0.15">
      <c r="A63" s="61" t="s">
        <v>1069</v>
      </c>
      <c r="B63" s="62"/>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3"/>
      <c r="AG63" s="62"/>
      <c r="AH63" s="62"/>
      <c r="AI63" s="62"/>
      <c r="AJ63" s="171"/>
      <c r="AK63" s="171"/>
      <c r="AL63" s="171"/>
      <c r="AM63" s="65" t="s">
        <v>1119</v>
      </c>
    </row>
    <row r="64" spans="1:39" ht="6" customHeight="1" thickBot="1" x14ac:dyDescent="0.2">
      <c r="A64" s="68"/>
      <c r="B64" s="62"/>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62"/>
      <c r="AC64" s="62"/>
      <c r="AD64" s="62"/>
      <c r="AE64" s="62"/>
      <c r="AF64" s="63"/>
      <c r="AG64" s="62"/>
      <c r="AH64" s="62"/>
      <c r="AI64" s="62"/>
      <c r="AJ64" s="171"/>
      <c r="AK64" s="171"/>
      <c r="AL64" s="171"/>
      <c r="AM64" s="65"/>
    </row>
    <row r="65" spans="1:39" ht="15.75" customHeight="1" x14ac:dyDescent="0.15">
      <c r="A65" s="225"/>
      <c r="B65" s="1229" t="s">
        <v>574</v>
      </c>
      <c r="C65" s="1227"/>
      <c r="D65" s="1227"/>
      <c r="E65" s="1227"/>
      <c r="F65" s="1229" t="s">
        <v>30</v>
      </c>
      <c r="G65" s="1227"/>
      <c r="H65" s="1227"/>
      <c r="I65" s="1228"/>
      <c r="J65" s="1266" t="s">
        <v>577</v>
      </c>
      <c r="K65" s="1267"/>
      <c r="L65" s="1267"/>
      <c r="M65" s="1267"/>
      <c r="N65" s="1267"/>
      <c r="O65" s="1267"/>
      <c r="P65" s="1267"/>
      <c r="Q65" s="1267"/>
      <c r="R65" s="1267"/>
      <c r="S65" s="1267"/>
      <c r="T65" s="1267"/>
      <c r="U65" s="1267"/>
      <c r="V65" s="1267"/>
      <c r="W65" s="1267"/>
      <c r="X65" s="1267"/>
      <c r="Y65" s="1267"/>
      <c r="Z65" s="1267"/>
      <c r="AA65" s="1267"/>
      <c r="AB65" s="1267"/>
      <c r="AC65" s="1267"/>
      <c r="AD65" s="1267"/>
      <c r="AE65" s="1267"/>
      <c r="AF65" s="1267"/>
      <c r="AG65" s="1267"/>
      <c r="AH65" s="1267"/>
      <c r="AI65" s="1267"/>
      <c r="AJ65" s="1268"/>
      <c r="AK65" s="1574" t="s">
        <v>914</v>
      </c>
      <c r="AL65" s="1575"/>
      <c r="AM65" s="1576"/>
    </row>
    <row r="66" spans="1:39" ht="15.75" customHeight="1" thickBot="1" x14ac:dyDescent="0.2">
      <c r="A66" s="226"/>
      <c r="B66" s="1273" t="s">
        <v>579</v>
      </c>
      <c r="C66" s="1274"/>
      <c r="D66" s="1274"/>
      <c r="E66" s="1274"/>
      <c r="F66" s="1273" t="s">
        <v>580</v>
      </c>
      <c r="G66" s="1274"/>
      <c r="H66" s="1274"/>
      <c r="I66" s="1275"/>
      <c r="J66" s="1277" t="s">
        <v>580</v>
      </c>
      <c r="K66" s="1278"/>
      <c r="L66" s="1278"/>
      <c r="M66" s="1279"/>
      <c r="N66" s="1280" t="s">
        <v>581</v>
      </c>
      <c r="O66" s="1281"/>
      <c r="P66" s="1281"/>
      <c r="Q66" s="1281"/>
      <c r="R66" s="1281"/>
      <c r="S66" s="1281"/>
      <c r="T66" s="1281"/>
      <c r="U66" s="1281"/>
      <c r="V66" s="1281"/>
      <c r="W66" s="1281"/>
      <c r="X66" s="1281"/>
      <c r="Y66" s="1281"/>
      <c r="Z66" s="1281"/>
      <c r="AA66" s="1281"/>
      <c r="AB66" s="1281"/>
      <c r="AC66" s="1281"/>
      <c r="AD66" s="1281"/>
      <c r="AE66" s="1282"/>
      <c r="AF66" s="1280" t="s">
        <v>582</v>
      </c>
      <c r="AG66" s="1281"/>
      <c r="AH66" s="1281"/>
      <c r="AI66" s="1281"/>
      <c r="AJ66" s="1282"/>
      <c r="AK66" s="1577"/>
      <c r="AL66" s="1578"/>
      <c r="AM66" s="1579"/>
    </row>
    <row r="67" spans="1:39" ht="15.75" customHeight="1" x14ac:dyDescent="0.15">
      <c r="A67" s="1205" t="s">
        <v>941</v>
      </c>
      <c r="B67" s="159" t="s">
        <v>1120</v>
      </c>
      <c r="C67" s="160"/>
      <c r="D67" s="160"/>
      <c r="E67" s="160"/>
      <c r="F67" s="1229" t="s">
        <v>674</v>
      </c>
      <c r="G67" s="1227"/>
      <c r="H67" s="1227"/>
      <c r="I67" s="1228"/>
      <c r="J67" s="1229" t="s">
        <v>1121</v>
      </c>
      <c r="K67" s="1227"/>
      <c r="L67" s="1227"/>
      <c r="M67" s="1228"/>
      <c r="N67" s="1057" t="str">
        <f>'1.評価用_第一面_第五面'!R71</f>
        <v>□</v>
      </c>
      <c r="O67" s="1058" t="s">
        <v>675</v>
      </c>
      <c r="P67" s="1058"/>
      <c r="Q67" s="1058"/>
      <c r="R67" s="1058"/>
      <c r="S67" s="1059"/>
      <c r="T67" s="1058"/>
      <c r="U67" s="368"/>
      <c r="V67" s="368"/>
      <c r="W67" s="160"/>
      <c r="X67" s="160"/>
      <c r="Y67" s="160"/>
      <c r="Z67" s="228"/>
      <c r="AA67" s="160"/>
      <c r="AB67" s="160"/>
      <c r="AC67" s="160"/>
      <c r="AD67" s="160"/>
      <c r="AE67" s="517"/>
      <c r="AF67" s="451" t="str">
        <f>'1.評価用_第一面_第五面'!AJ71</f>
        <v>□</v>
      </c>
      <c r="AG67" s="176" t="s">
        <v>649</v>
      </c>
      <c r="AH67" s="160"/>
      <c r="AI67" s="160"/>
      <c r="AJ67" s="161"/>
      <c r="AK67" s="169"/>
      <c r="AL67" s="163"/>
      <c r="AM67" s="170"/>
    </row>
    <row r="68" spans="1:39" ht="15.75" customHeight="1" x14ac:dyDescent="0.15">
      <c r="A68" s="1206"/>
      <c r="B68" s="1218" t="s">
        <v>676</v>
      </c>
      <c r="C68" s="1219"/>
      <c r="D68" s="1219"/>
      <c r="E68" s="1219"/>
      <c r="F68" s="1304" t="s">
        <v>677</v>
      </c>
      <c r="G68" s="1296"/>
      <c r="H68" s="1296"/>
      <c r="I68" s="1297"/>
      <c r="J68" s="1304" t="s">
        <v>678</v>
      </c>
      <c r="K68" s="1296"/>
      <c r="L68" s="1296"/>
      <c r="M68" s="1297"/>
      <c r="N68" s="500" t="s">
        <v>1122</v>
      </c>
      <c r="O68" s="496" t="s">
        <v>679</v>
      </c>
      <c r="P68" s="496"/>
      <c r="Q68" s="496"/>
      <c r="R68" s="496"/>
      <c r="S68" s="176"/>
      <c r="T68" s="496"/>
      <c r="U68" s="495"/>
      <c r="V68" s="495"/>
      <c r="W68" s="100"/>
      <c r="X68" s="100"/>
      <c r="Y68" s="100"/>
      <c r="Z68" s="497"/>
      <c r="AA68" s="100"/>
      <c r="AB68" s="100"/>
      <c r="AC68" s="100"/>
      <c r="AD68" s="100"/>
      <c r="AE68" s="498"/>
      <c r="AF68" s="451" t="str">
        <f>'1.評価用_第一面_第五面'!AJ72</f>
        <v>□</v>
      </c>
      <c r="AG68" s="176" t="s">
        <v>1123</v>
      </c>
      <c r="AH68" s="176"/>
      <c r="AI68" s="176"/>
      <c r="AJ68" s="178"/>
      <c r="AK68" s="1233" t="s">
        <v>916</v>
      </c>
      <c r="AL68" s="1603"/>
      <c r="AM68" s="1234"/>
    </row>
    <row r="69" spans="1:39" ht="15.75" customHeight="1" x14ac:dyDescent="0.15">
      <c r="A69" s="1206"/>
      <c r="B69" s="1218" t="s">
        <v>680</v>
      </c>
      <c r="C69" s="1219"/>
      <c r="D69" s="1219"/>
      <c r="E69" s="1219"/>
      <c r="F69" s="1218" t="s">
        <v>681</v>
      </c>
      <c r="G69" s="1219"/>
      <c r="H69" s="1219"/>
      <c r="I69" s="1220"/>
      <c r="J69" s="1218" t="s">
        <v>682</v>
      </c>
      <c r="K69" s="1219"/>
      <c r="L69" s="1219"/>
      <c r="M69" s="1220"/>
      <c r="N69" s="500" t="s">
        <v>1107</v>
      </c>
      <c r="O69" s="453" t="str">
        <f>'1.評価用_第一面_第五面'!S73</f>
        <v>□</v>
      </c>
      <c r="P69" s="501" t="s">
        <v>668</v>
      </c>
      <c r="Q69" s="496"/>
      <c r="R69" s="453" t="str">
        <f>'1.評価用_第一面_第五面'!V73</f>
        <v>□</v>
      </c>
      <c r="S69" s="496" t="s">
        <v>683</v>
      </c>
      <c r="T69" s="496"/>
      <c r="U69" s="496"/>
      <c r="V69" s="501"/>
      <c r="W69" s="496"/>
      <c r="X69" s="501"/>
      <c r="Y69" s="501"/>
      <c r="Z69" s="453" t="str">
        <f>'1.評価用_第一面_第五面'!AD73</f>
        <v>□</v>
      </c>
      <c r="AA69" s="496" t="s">
        <v>684</v>
      </c>
      <c r="AB69" s="171"/>
      <c r="AC69" s="501"/>
      <c r="AD69" s="501"/>
      <c r="AE69" s="502"/>
      <c r="AF69" s="451" t="str">
        <f>'1.評価用_第一面_第五面'!AJ73</f>
        <v>□</v>
      </c>
      <c r="AG69" s="176" t="s">
        <v>701</v>
      </c>
      <c r="AH69" s="176"/>
      <c r="AI69" s="176"/>
      <c r="AJ69" s="178"/>
      <c r="AK69" s="1233"/>
      <c r="AL69" s="1603"/>
      <c r="AM69" s="1234"/>
    </row>
    <row r="70" spans="1:39" ht="15.75" customHeight="1" x14ac:dyDescent="0.15">
      <c r="A70" s="1206"/>
      <c r="B70" s="1210" t="s">
        <v>685</v>
      </c>
      <c r="C70" s="1211"/>
      <c r="D70" s="1211"/>
      <c r="E70" s="1211"/>
      <c r="F70" s="1304" t="s">
        <v>686</v>
      </c>
      <c r="G70" s="1296"/>
      <c r="H70" s="1616"/>
      <c r="I70" s="1617"/>
      <c r="J70" s="1304" t="s">
        <v>687</v>
      </c>
      <c r="K70" s="1616"/>
      <c r="L70" s="1616"/>
      <c r="M70" s="1617"/>
      <c r="N70" s="483" t="str">
        <f>'1.評価用_第一面_第五面'!R74</f>
        <v>□</v>
      </c>
      <c r="O70" s="495" t="s">
        <v>688</v>
      </c>
      <c r="P70" s="495"/>
      <c r="Q70" s="495"/>
      <c r="R70" s="495"/>
      <c r="S70" s="100"/>
      <c r="T70" s="495"/>
      <c r="U70" s="495"/>
      <c r="V70" s="495"/>
      <c r="W70" s="100"/>
      <c r="X70" s="497"/>
      <c r="Y70" s="497"/>
      <c r="Z70" s="497"/>
      <c r="AA70" s="497"/>
      <c r="AB70" s="497"/>
      <c r="AC70" s="497"/>
      <c r="AD70" s="497"/>
      <c r="AE70" s="498"/>
      <c r="AF70" s="451" t="str">
        <f>'1.評価用_第一面_第五面'!AJ74</f>
        <v>□</v>
      </c>
      <c r="AG70" s="183" t="s">
        <v>1124</v>
      </c>
      <c r="AH70" s="176"/>
      <c r="AI70" s="176"/>
      <c r="AJ70" s="178"/>
      <c r="AK70" s="1283" t="s">
        <v>587</v>
      </c>
      <c r="AL70" s="1610"/>
      <c r="AM70" s="1284"/>
    </row>
    <row r="71" spans="1:39" ht="15.75" customHeight="1" x14ac:dyDescent="0.15">
      <c r="A71" s="1206"/>
      <c r="B71" s="1210" t="s">
        <v>942</v>
      </c>
      <c r="C71" s="1211"/>
      <c r="D71" s="1211"/>
      <c r="E71" s="1211"/>
      <c r="F71" s="1218" t="s">
        <v>689</v>
      </c>
      <c r="G71" s="1219"/>
      <c r="H71" s="1618"/>
      <c r="I71" s="1619"/>
      <c r="J71" s="1370" t="s">
        <v>690</v>
      </c>
      <c r="K71" s="1620"/>
      <c r="L71" s="1620"/>
      <c r="M71" s="1621"/>
      <c r="N71" s="458" t="str">
        <f>'1.評価用_第一面_第五面'!R75</f>
        <v>□</v>
      </c>
      <c r="O71" s="243" t="s">
        <v>691</v>
      </c>
      <c r="P71" s="243"/>
      <c r="Q71" s="243"/>
      <c r="R71" s="243"/>
      <c r="S71" s="127"/>
      <c r="T71" s="243"/>
      <c r="U71" s="243"/>
      <c r="V71" s="243"/>
      <c r="W71" s="127"/>
      <c r="X71" s="212"/>
      <c r="Y71" s="212"/>
      <c r="Z71" s="212"/>
      <c r="AA71" s="212"/>
      <c r="AB71" s="212"/>
      <c r="AC71" s="212"/>
      <c r="AD71" s="212"/>
      <c r="AE71" s="95"/>
      <c r="AF71" s="451" t="str">
        <f>'1.評価用_第一面_第五面'!AJ75</f>
        <v>□</v>
      </c>
      <c r="AG71" s="183" t="s">
        <v>1125</v>
      </c>
      <c r="AH71" s="171"/>
      <c r="AI71" s="171"/>
      <c r="AJ71" s="186"/>
      <c r="AK71" s="185"/>
      <c r="AL71" s="171"/>
      <c r="AM71" s="187"/>
    </row>
    <row r="72" spans="1:39" ht="15.75" customHeight="1" x14ac:dyDescent="0.15">
      <c r="A72" s="1206"/>
      <c r="B72" s="177"/>
      <c r="C72" s="176"/>
      <c r="D72" s="176"/>
      <c r="E72" s="176"/>
      <c r="F72" s="1304" t="s">
        <v>692</v>
      </c>
      <c r="G72" s="1296"/>
      <c r="H72" s="1296"/>
      <c r="I72" s="1297"/>
      <c r="J72" s="1304" t="s">
        <v>686</v>
      </c>
      <c r="K72" s="1296"/>
      <c r="L72" s="1296"/>
      <c r="M72" s="1297"/>
      <c r="N72" s="451" t="str">
        <f>'1.評価用_第一面_第五面'!R76</f>
        <v>□</v>
      </c>
      <c r="O72" s="495" t="s">
        <v>693</v>
      </c>
      <c r="P72" s="495"/>
      <c r="Q72" s="495"/>
      <c r="R72" s="495"/>
      <c r="S72" s="100"/>
      <c r="T72" s="495"/>
      <c r="U72" s="495"/>
      <c r="V72" s="495"/>
      <c r="W72" s="100"/>
      <c r="X72" s="100"/>
      <c r="Y72" s="100"/>
      <c r="Z72" s="497"/>
      <c r="AA72" s="100"/>
      <c r="AB72" s="100"/>
      <c r="AC72" s="100"/>
      <c r="AD72" s="100"/>
      <c r="AE72" s="498"/>
      <c r="AF72" s="451" t="str">
        <f>'1.評価用_第一面_第五面'!AJ76</f>
        <v>□</v>
      </c>
      <c r="AG72" s="1614" t="str">
        <f>'1.評価用_第一面_第五面'!AK76&amp;""</f>
        <v/>
      </c>
      <c r="AH72" s="1614"/>
      <c r="AI72" s="1614"/>
      <c r="AJ72" s="1615"/>
      <c r="AK72" s="185"/>
      <c r="AL72" s="171"/>
      <c r="AM72" s="187"/>
    </row>
    <row r="73" spans="1:39" ht="15.75" customHeight="1" x14ac:dyDescent="0.15">
      <c r="A73" s="1206"/>
      <c r="B73" s="176"/>
      <c r="C73" s="496"/>
      <c r="D73" s="176"/>
      <c r="E73" s="176"/>
      <c r="F73" s="1218" t="s">
        <v>694</v>
      </c>
      <c r="G73" s="1219"/>
      <c r="H73" s="1219"/>
      <c r="I73" s="1220"/>
      <c r="J73" s="1218" t="s">
        <v>1126</v>
      </c>
      <c r="K73" s="1219"/>
      <c r="L73" s="1219"/>
      <c r="M73" s="1220"/>
      <c r="N73" s="171"/>
      <c r="O73" s="171"/>
      <c r="P73" s="496"/>
      <c r="Q73" s="496"/>
      <c r="R73" s="496"/>
      <c r="S73" s="176"/>
      <c r="T73" s="496"/>
      <c r="U73" s="496"/>
      <c r="V73" s="496"/>
      <c r="W73" s="176"/>
      <c r="X73" s="501"/>
      <c r="Y73" s="501"/>
      <c r="Z73" s="501"/>
      <c r="AA73" s="501"/>
      <c r="AB73" s="501"/>
      <c r="AC73" s="501"/>
      <c r="AD73" s="501"/>
      <c r="AE73" s="501"/>
      <c r="AF73" s="451" t="str">
        <f>'1.評価用_第一面_第五面'!AJ77</f>
        <v>□</v>
      </c>
      <c r="AG73" s="1614" t="str">
        <f>'1.評価用_第一面_第五面'!AK77&amp;""</f>
        <v/>
      </c>
      <c r="AH73" s="1614"/>
      <c r="AI73" s="1614"/>
      <c r="AJ73" s="1615"/>
      <c r="AK73" s="185"/>
      <c r="AL73" s="171"/>
      <c r="AM73" s="187"/>
    </row>
    <row r="74" spans="1:39" ht="15.75" customHeight="1" x14ac:dyDescent="0.15">
      <c r="A74" s="1206"/>
      <c r="B74" s="177"/>
      <c r="C74" s="176"/>
      <c r="D74" s="176"/>
      <c r="E74" s="176"/>
      <c r="F74" s="1304" t="s">
        <v>695</v>
      </c>
      <c r="G74" s="1296"/>
      <c r="H74" s="1296"/>
      <c r="I74" s="1297"/>
      <c r="J74" s="1304" t="s">
        <v>696</v>
      </c>
      <c r="K74" s="1296"/>
      <c r="L74" s="1296"/>
      <c r="M74" s="1297"/>
      <c r="N74" s="483" t="str">
        <f>'1.評価用_第一面_第五面'!R78</f>
        <v>□</v>
      </c>
      <c r="O74" s="495" t="s">
        <v>697</v>
      </c>
      <c r="P74" s="495"/>
      <c r="Q74" s="495"/>
      <c r="R74" s="495"/>
      <c r="S74" s="100"/>
      <c r="T74" s="495"/>
      <c r="U74" s="495"/>
      <c r="V74" s="495"/>
      <c r="W74" s="100"/>
      <c r="X74" s="100"/>
      <c r="Y74" s="100"/>
      <c r="Z74" s="497"/>
      <c r="AA74" s="100"/>
      <c r="AB74" s="100"/>
      <c r="AC74" s="100"/>
      <c r="AD74" s="100"/>
      <c r="AE74" s="498"/>
      <c r="AF74" s="171"/>
      <c r="AG74" s="171"/>
      <c r="AH74" s="176"/>
      <c r="AI74" s="176"/>
      <c r="AJ74" s="178"/>
      <c r="AK74" s="185"/>
      <c r="AL74" s="171"/>
      <c r="AM74" s="187"/>
    </row>
    <row r="75" spans="1:39" ht="15.75" customHeight="1" thickBot="1" x14ac:dyDescent="0.2">
      <c r="A75" s="1206"/>
      <c r="B75" s="177"/>
      <c r="C75" s="176"/>
      <c r="D75" s="176"/>
      <c r="E75" s="176"/>
      <c r="F75" s="1218" t="s">
        <v>698</v>
      </c>
      <c r="G75" s="1219"/>
      <c r="H75" s="1219"/>
      <c r="I75" s="1220"/>
      <c r="J75" s="1218" t="s">
        <v>699</v>
      </c>
      <c r="K75" s="1345"/>
      <c r="L75" s="1345"/>
      <c r="M75" s="1349"/>
      <c r="N75" s="217"/>
      <c r="O75" s="433"/>
      <c r="P75" s="433"/>
      <c r="Q75" s="433"/>
      <c r="R75" s="433"/>
      <c r="S75" s="214"/>
      <c r="T75" s="433"/>
      <c r="U75" s="433"/>
      <c r="V75" s="433"/>
      <c r="W75" s="176"/>
      <c r="X75" s="501"/>
      <c r="Y75" s="501"/>
      <c r="Z75" s="501"/>
      <c r="AA75" s="501"/>
      <c r="AB75" s="501"/>
      <c r="AC75" s="501"/>
      <c r="AD75" s="501"/>
      <c r="AE75" s="502"/>
      <c r="AF75" s="185"/>
      <c r="AG75" s="171"/>
      <c r="AH75" s="176"/>
      <c r="AI75" s="176"/>
      <c r="AJ75" s="178"/>
      <c r="AK75" s="185"/>
      <c r="AL75" s="171"/>
      <c r="AM75" s="187"/>
    </row>
    <row r="76" spans="1:39" ht="15.75" customHeight="1" x14ac:dyDescent="0.15">
      <c r="A76" s="1205" t="s">
        <v>1456</v>
      </c>
      <c r="B76" s="254" t="s">
        <v>1127</v>
      </c>
      <c r="C76" s="160"/>
      <c r="D76" s="160"/>
      <c r="E76" s="160"/>
      <c r="F76" s="1229" t="s">
        <v>1451</v>
      </c>
      <c r="G76" s="1227"/>
      <c r="H76" s="1227"/>
      <c r="I76" s="1227"/>
      <c r="J76" s="1227"/>
      <c r="K76" s="1227"/>
      <c r="L76" s="1227"/>
      <c r="M76" s="1228"/>
      <c r="N76" s="451" t="str">
        <f>'1.評価用_第一面_第五面'!R80</f>
        <v>□</v>
      </c>
      <c r="O76" s="557" t="s">
        <v>1477</v>
      </c>
      <c r="P76" s="557"/>
      <c r="Q76" s="557"/>
      <c r="R76" s="557"/>
      <c r="S76" s="496"/>
      <c r="T76" s="496"/>
      <c r="U76" s="496"/>
      <c r="V76" s="496"/>
      <c r="W76" s="368"/>
      <c r="X76" s="368"/>
      <c r="Y76" s="368"/>
      <c r="Z76" s="368"/>
      <c r="AA76" s="368"/>
      <c r="AB76" s="368"/>
      <c r="AC76" s="368"/>
      <c r="AD76" s="368"/>
      <c r="AE76" s="323"/>
      <c r="AF76" s="473" t="str">
        <f>'1.評価用_第一面_第五面'!AJ80</f>
        <v>□</v>
      </c>
      <c r="AG76" s="1008" t="s">
        <v>1392</v>
      </c>
      <c r="AH76" s="160"/>
      <c r="AI76" s="160"/>
      <c r="AJ76" s="161"/>
      <c r="AK76" s="169"/>
      <c r="AL76" s="163"/>
      <c r="AM76" s="170"/>
    </row>
    <row r="77" spans="1:39" ht="15.75" customHeight="1" x14ac:dyDescent="0.15">
      <c r="A77" s="1206"/>
      <c r="B77" s="1219" t="s">
        <v>1128</v>
      </c>
      <c r="C77" s="1345"/>
      <c r="D77" s="1345"/>
      <c r="E77" s="1345"/>
      <c r="F77" s="1370"/>
      <c r="G77" s="1361"/>
      <c r="H77" s="1361"/>
      <c r="I77" s="1361"/>
      <c r="J77" s="1361"/>
      <c r="K77" s="1361"/>
      <c r="L77" s="1361"/>
      <c r="M77" s="1362"/>
      <c r="N77" s="492" t="str">
        <f>'1.評価用_第一面_第五面'!R83</f>
        <v>□</v>
      </c>
      <c r="O77" s="243" t="s">
        <v>1351</v>
      </c>
      <c r="P77" s="243"/>
      <c r="Q77" s="243"/>
      <c r="R77" s="106"/>
      <c r="S77" s="106"/>
      <c r="T77" s="106"/>
      <c r="U77" s="106"/>
      <c r="V77" s="106"/>
      <c r="W77" s="106"/>
      <c r="X77" s="106"/>
      <c r="Y77" s="106"/>
      <c r="Z77" s="106"/>
      <c r="AA77" s="106"/>
      <c r="AB77" s="106"/>
      <c r="AC77" s="106"/>
      <c r="AD77" s="106"/>
      <c r="AE77" s="109"/>
      <c r="AF77" s="451" t="str">
        <f>'1.評価用_第一面_第五面'!AJ81</f>
        <v>□</v>
      </c>
      <c r="AG77" s="183" t="s">
        <v>1349</v>
      </c>
      <c r="AH77" s="176"/>
      <c r="AI77" s="176"/>
      <c r="AJ77" s="178"/>
      <c r="AK77" s="1233" t="s">
        <v>916</v>
      </c>
      <c r="AL77" s="1603"/>
      <c r="AM77" s="1234"/>
    </row>
    <row r="78" spans="1:39" ht="15.75" customHeight="1" x14ac:dyDescent="0.15">
      <c r="A78" s="1206"/>
      <c r="B78" s="1219" t="s">
        <v>1455</v>
      </c>
      <c r="C78" s="1345"/>
      <c r="D78" s="1345"/>
      <c r="E78" s="1345"/>
      <c r="F78" s="1581" t="s">
        <v>1441</v>
      </c>
      <c r="G78" s="1582"/>
      <c r="H78" s="1582"/>
      <c r="I78" s="1583"/>
      <c r="J78" s="1379" t="s">
        <v>702</v>
      </c>
      <c r="K78" s="1377"/>
      <c r="L78" s="1377"/>
      <c r="M78" s="1378"/>
      <c r="N78" s="483" t="str">
        <f>'1.評価用_第一面_第五面'!R84</f>
        <v>□</v>
      </c>
      <c r="O78" s="851" t="s">
        <v>1354</v>
      </c>
      <c r="P78" s="851"/>
      <c r="Q78" s="851"/>
      <c r="R78" s="851"/>
      <c r="S78" s="851"/>
      <c r="T78" s="851"/>
      <c r="U78" s="851"/>
      <c r="V78" s="851"/>
      <c r="W78" s="851"/>
      <c r="X78" s="851"/>
      <c r="Y78" s="851"/>
      <c r="Z78" s="853"/>
      <c r="AA78" s="851"/>
      <c r="AB78" s="851"/>
      <c r="AC78" s="851"/>
      <c r="AD78" s="853"/>
      <c r="AE78" s="854"/>
      <c r="AF78" s="451" t="str">
        <f>'1.評価用_第一面_第五面'!AJ82</f>
        <v>□</v>
      </c>
      <c r="AG78" s="183" t="s">
        <v>1350</v>
      </c>
      <c r="AH78" s="176"/>
      <c r="AI78" s="176"/>
      <c r="AJ78" s="178"/>
      <c r="AK78" s="1233"/>
      <c r="AL78" s="1603"/>
      <c r="AM78" s="1234"/>
    </row>
    <row r="79" spans="1:39" ht="15.75" customHeight="1" x14ac:dyDescent="0.15">
      <c r="A79" s="1206"/>
      <c r="B79" s="1029"/>
      <c r="C79" s="1029"/>
      <c r="D79" s="818"/>
      <c r="E79" s="809"/>
      <c r="F79" s="1584"/>
      <c r="G79" s="1585"/>
      <c r="H79" s="1585"/>
      <c r="I79" s="1586"/>
      <c r="J79" s="1389" t="s">
        <v>1470</v>
      </c>
      <c r="K79" s="1107"/>
      <c r="L79" s="1107"/>
      <c r="M79" s="1108"/>
      <c r="N79" s="171"/>
      <c r="O79" s="911" t="s">
        <v>1445</v>
      </c>
      <c r="P79" s="1600" t="str">
        <f>'1.評価用_第一面_第五面'!T85&amp;""</f>
        <v/>
      </c>
      <c r="Q79" s="1600"/>
      <c r="R79" s="1600"/>
      <c r="S79" s="1600"/>
      <c r="T79" s="1600"/>
      <c r="U79" s="859" t="s">
        <v>1446</v>
      </c>
      <c r="V79" s="859"/>
      <c r="W79" s="859"/>
      <c r="X79" s="859"/>
      <c r="Y79" s="859"/>
      <c r="Z79" s="821"/>
      <c r="AA79" s="859"/>
      <c r="AB79" s="859"/>
      <c r="AC79" s="859"/>
      <c r="AD79" s="821"/>
      <c r="AE79" s="866"/>
      <c r="AF79" s="451" t="str">
        <f>'1.評価用_第一面_第五面'!AJ83</f>
        <v>□</v>
      </c>
      <c r="AG79" s="176" t="s">
        <v>1352</v>
      </c>
      <c r="AH79" s="494"/>
      <c r="AI79" s="494"/>
      <c r="AJ79" s="545"/>
      <c r="AK79" s="1026" t="s">
        <v>587</v>
      </c>
      <c r="AL79" s="1028"/>
      <c r="AM79" s="1027"/>
    </row>
    <row r="80" spans="1:39" ht="15.75" customHeight="1" x14ac:dyDescent="0.15">
      <c r="A80" s="1206"/>
      <c r="B80" s="501" t="s">
        <v>623</v>
      </c>
      <c r="C80" s="996" t="str">
        <f>'1.評価用_第一面_第五面'!C84&amp;""</f>
        <v/>
      </c>
      <c r="D80" s="176" t="s">
        <v>1130</v>
      </c>
      <c r="E80" s="176"/>
      <c r="F80" s="1584"/>
      <c r="G80" s="1585"/>
      <c r="H80" s="1585"/>
      <c r="I80" s="1586"/>
      <c r="J80" s="1379" t="s">
        <v>704</v>
      </c>
      <c r="K80" s="1377"/>
      <c r="L80" s="1377"/>
      <c r="M80" s="1378"/>
      <c r="N80" s="483" t="str">
        <f>'1.評価用_第一面_第五面'!R87</f>
        <v>□</v>
      </c>
      <c r="O80" s="859" t="s">
        <v>1358</v>
      </c>
      <c r="P80" s="859"/>
      <c r="Q80" s="859"/>
      <c r="R80" s="859"/>
      <c r="S80" s="904"/>
      <c r="T80" s="821"/>
      <c r="U80" s="851"/>
      <c r="V80" s="905"/>
      <c r="W80" s="851"/>
      <c r="X80" s="851"/>
      <c r="Y80" s="905"/>
      <c r="Z80" s="853"/>
      <c r="AA80" s="851"/>
      <c r="AB80" s="851"/>
      <c r="AC80" s="851"/>
      <c r="AD80" s="853"/>
      <c r="AE80" s="856"/>
      <c r="AF80" s="451" t="str">
        <f>'1.評価用_第一面_第五面'!AJ84</f>
        <v>□</v>
      </c>
      <c r="AG80" s="183" t="s">
        <v>1393</v>
      </c>
      <c r="AH80" s="183"/>
      <c r="AI80" s="183"/>
      <c r="AJ80" s="249"/>
      <c r="AK80" s="812"/>
      <c r="AL80" s="815"/>
      <c r="AM80" s="813"/>
    </row>
    <row r="81" spans="1:39" ht="15.75" customHeight="1" x14ac:dyDescent="0.15">
      <c r="A81" s="1206"/>
      <c r="B81" s="403"/>
      <c r="C81" s="513"/>
      <c r="D81" s="513"/>
      <c r="E81" s="513"/>
      <c r="F81" s="1584"/>
      <c r="G81" s="1585"/>
      <c r="H81" s="1585"/>
      <c r="I81" s="1586"/>
      <c r="J81" s="1389" t="s">
        <v>1471</v>
      </c>
      <c r="K81" s="1107"/>
      <c r="L81" s="1107"/>
      <c r="M81" s="1108"/>
      <c r="N81" s="171"/>
      <c r="O81" s="921" t="s">
        <v>1445</v>
      </c>
      <c r="P81" s="1601" t="str">
        <f>'1.評価用_第一面_第五面'!T88&amp;""</f>
        <v/>
      </c>
      <c r="Q81" s="1601"/>
      <c r="R81" s="1601"/>
      <c r="S81" s="1601"/>
      <c r="T81" s="1601"/>
      <c r="U81" s="859" t="s">
        <v>1444</v>
      </c>
      <c r="V81" s="904"/>
      <c r="W81" s="859"/>
      <c r="X81" s="859"/>
      <c r="Y81" s="904"/>
      <c r="Z81" s="821"/>
      <c r="AA81" s="859"/>
      <c r="AB81" s="859"/>
      <c r="AC81" s="859"/>
      <c r="AD81" s="821"/>
      <c r="AE81" s="856"/>
      <c r="AF81" s="451" t="str">
        <f>'1.評価用_第一面_第五面'!AJ85</f>
        <v>□</v>
      </c>
      <c r="AG81" s="1595" t="str">
        <f>'1.評価用_第一面_第五面'!AK85&amp;""</f>
        <v/>
      </c>
      <c r="AH81" s="1595"/>
      <c r="AI81" s="1595"/>
      <c r="AJ81" s="1596"/>
      <c r="AK81" s="812"/>
      <c r="AL81" s="815"/>
      <c r="AM81" s="813"/>
    </row>
    <row r="82" spans="1:39" ht="15.75" customHeight="1" x14ac:dyDescent="0.15">
      <c r="A82" s="1206"/>
      <c r="B82" s="403"/>
      <c r="C82" s="513"/>
      <c r="D82" s="513"/>
      <c r="E82" s="513"/>
      <c r="F82" s="1581" t="s">
        <v>1440</v>
      </c>
      <c r="G82" s="1582"/>
      <c r="H82" s="1582"/>
      <c r="I82" s="1583"/>
      <c r="J82" s="1132" t="s">
        <v>1450</v>
      </c>
      <c r="K82" s="1115"/>
      <c r="L82" s="1115"/>
      <c r="M82" s="1116"/>
      <c r="N82" s="860" t="s">
        <v>587</v>
      </c>
      <c r="O82" s="495" t="s">
        <v>1447</v>
      </c>
      <c r="P82" s="495"/>
      <c r="Q82" s="495"/>
      <c r="R82" s="495"/>
      <c r="S82" s="495"/>
      <c r="T82" s="495"/>
      <c r="U82" s="495"/>
      <c r="V82" s="495"/>
      <c r="W82" s="495"/>
      <c r="X82" s="495"/>
      <c r="Y82" s="808"/>
      <c r="Z82" s="853"/>
      <c r="AA82" s="853"/>
      <c r="AB82" s="853"/>
      <c r="AC82" s="853"/>
      <c r="AD82" s="853"/>
      <c r="AE82" s="934"/>
      <c r="AF82" s="451" t="str">
        <f>'1.評価用_第一面_第五面'!AJ86</f>
        <v>□</v>
      </c>
      <c r="AG82" s="1595" t="str">
        <f>'1.評価用_第一面_第五面'!AK86&amp;""</f>
        <v/>
      </c>
      <c r="AH82" s="1595"/>
      <c r="AI82" s="1595"/>
      <c r="AJ82" s="1596"/>
      <c r="AK82" s="812"/>
      <c r="AL82" s="815"/>
      <c r="AM82" s="813"/>
    </row>
    <row r="83" spans="1:39" ht="15.75" customHeight="1" x14ac:dyDescent="0.15">
      <c r="A83" s="1206"/>
      <c r="B83" s="403"/>
      <c r="C83" s="513"/>
      <c r="D83" s="513"/>
      <c r="E83" s="513"/>
      <c r="F83" s="1584"/>
      <c r="G83" s="1585"/>
      <c r="H83" s="1585"/>
      <c r="I83" s="1586"/>
      <c r="J83" s="1153"/>
      <c r="K83" s="1118"/>
      <c r="L83" s="1118"/>
      <c r="M83" s="1119"/>
      <c r="N83" s="903"/>
      <c r="O83" s="922" t="s">
        <v>587</v>
      </c>
      <c r="P83" s="496" t="s">
        <v>1448</v>
      </c>
      <c r="Q83" s="496"/>
      <c r="R83" s="496"/>
      <c r="S83" s="496"/>
      <c r="T83" s="496"/>
      <c r="U83" s="496"/>
      <c r="V83" s="496"/>
      <c r="W83" s="496"/>
      <c r="X83" s="859"/>
      <c r="Y83" s="821"/>
      <c r="Z83" s="821"/>
      <c r="AA83" s="821"/>
      <c r="AB83" s="821"/>
      <c r="AC83" s="821"/>
      <c r="AD83" s="821"/>
      <c r="AE83" s="923"/>
      <c r="AG83" s="494"/>
      <c r="AH83" s="494"/>
      <c r="AI83" s="494"/>
      <c r="AJ83" s="545"/>
      <c r="AK83" s="812"/>
      <c r="AL83" s="815"/>
      <c r="AM83" s="813"/>
    </row>
    <row r="84" spans="1:39" ht="15.75" customHeight="1" x14ac:dyDescent="0.15">
      <c r="A84" s="1206"/>
      <c r="B84" s="403"/>
      <c r="C84" s="513"/>
      <c r="D84" s="513"/>
      <c r="E84" s="513"/>
      <c r="F84" s="1584"/>
      <c r="G84" s="1585"/>
      <c r="H84" s="1585"/>
      <c r="I84" s="1586"/>
      <c r="J84" s="1153"/>
      <c r="K84" s="1118"/>
      <c r="L84" s="1118"/>
      <c r="M84" s="1119"/>
      <c r="N84" s="841" t="s">
        <v>587</v>
      </c>
      <c r="O84" s="859" t="s">
        <v>1449</v>
      </c>
      <c r="P84" s="496"/>
      <c r="Q84" s="496"/>
      <c r="R84" s="496"/>
      <c r="S84" s="496"/>
      <c r="T84" s="496"/>
      <c r="U84" s="496"/>
      <c r="V84" s="496"/>
      <c r="W84" s="496"/>
      <c r="X84" s="859"/>
      <c r="Y84" s="821"/>
      <c r="Z84" s="821"/>
      <c r="AA84" s="821"/>
      <c r="AB84" s="821"/>
      <c r="AC84" s="821"/>
      <c r="AD84" s="821"/>
      <c r="AE84" s="923"/>
      <c r="AG84" s="494"/>
      <c r="AH84" s="494"/>
      <c r="AI84" s="494"/>
      <c r="AJ84" s="545"/>
      <c r="AK84" s="812"/>
      <c r="AL84" s="815"/>
      <c r="AM84" s="813"/>
    </row>
    <row r="85" spans="1:39" ht="15.75" customHeight="1" x14ac:dyDescent="0.15">
      <c r="A85" s="1206"/>
      <c r="B85" s="403"/>
      <c r="C85" s="513"/>
      <c r="D85" s="513"/>
      <c r="E85" s="513"/>
      <c r="F85" s="1584"/>
      <c r="G85" s="1585"/>
      <c r="H85" s="1585"/>
      <c r="I85" s="1586"/>
      <c r="J85" s="1153"/>
      <c r="K85" s="1118"/>
      <c r="L85" s="1118"/>
      <c r="M85" s="1119"/>
      <c r="N85" s="896"/>
      <c r="O85" s="976" t="s">
        <v>587</v>
      </c>
      <c r="P85" s="243" t="s">
        <v>1448</v>
      </c>
      <c r="Q85" s="243"/>
      <c r="R85" s="243"/>
      <c r="S85" s="243"/>
      <c r="T85" s="243"/>
      <c r="U85" s="243"/>
      <c r="V85" s="243"/>
      <c r="W85" s="243"/>
      <c r="X85" s="863"/>
      <c r="Y85" s="865"/>
      <c r="Z85" s="865"/>
      <c r="AA85" s="865"/>
      <c r="AB85" s="865"/>
      <c r="AC85" s="865"/>
      <c r="AD85" s="865"/>
      <c r="AE85" s="899"/>
      <c r="AG85" s="494"/>
      <c r="AH85" s="494"/>
      <c r="AI85" s="494"/>
      <c r="AJ85" s="545"/>
      <c r="AK85" s="812"/>
      <c r="AL85" s="815"/>
      <c r="AM85" s="813"/>
    </row>
    <row r="86" spans="1:39" ht="15.75" customHeight="1" x14ac:dyDescent="0.15">
      <c r="A86" s="1206"/>
      <c r="F86" s="1584"/>
      <c r="G86" s="1585"/>
      <c r="H86" s="1585"/>
      <c r="I86" s="1586"/>
      <c r="J86" s="1132" t="s">
        <v>706</v>
      </c>
      <c r="K86" s="1421"/>
      <c r="L86" s="1421"/>
      <c r="M86" s="1422"/>
      <c r="N86" s="451" t="str">
        <f>'1.評価用_第一面_第五面'!R118</f>
        <v>□</v>
      </c>
      <c r="O86" s="859" t="s">
        <v>1374</v>
      </c>
      <c r="P86" s="859"/>
      <c r="Q86" s="859"/>
      <c r="R86" s="859"/>
      <c r="S86" s="904"/>
      <c r="T86" s="821"/>
      <c r="U86" s="859"/>
      <c r="V86" s="904"/>
      <c r="W86" s="859"/>
      <c r="X86" s="859"/>
      <c r="Y86" s="859"/>
      <c r="Z86" s="859"/>
      <c r="AA86" s="821"/>
      <c r="AB86" s="859"/>
      <c r="AC86" s="859"/>
      <c r="AD86" s="821"/>
      <c r="AE86" s="923"/>
      <c r="AG86" s="494"/>
      <c r="AH86" s="494"/>
      <c r="AI86" s="494"/>
      <c r="AJ86" s="545"/>
      <c r="AK86" s="812"/>
      <c r="AL86" s="815"/>
      <c r="AM86" s="813"/>
    </row>
    <row r="87" spans="1:39" ht="15.75" customHeight="1" x14ac:dyDescent="0.15">
      <c r="A87" s="1206"/>
      <c r="F87" s="1584"/>
      <c r="G87" s="1585"/>
      <c r="H87" s="1585"/>
      <c r="I87" s="1586"/>
      <c r="J87" s="1423"/>
      <c r="K87" s="1424"/>
      <c r="L87" s="1424"/>
      <c r="M87" s="1425"/>
      <c r="N87" s="924"/>
      <c r="O87" s="1047" t="str">
        <f>'1.評価用_第一面_第五面'!S119</f>
        <v>□</v>
      </c>
      <c r="P87" s="820" t="s">
        <v>707</v>
      </c>
      <c r="Q87" s="848"/>
      <c r="R87" s="821"/>
      <c r="S87" s="821"/>
      <c r="T87" s="821"/>
      <c r="U87" s="821"/>
      <c r="V87" s="821"/>
      <c r="W87" s="821"/>
      <c r="X87" s="821"/>
      <c r="Y87" s="821"/>
      <c r="Z87" s="821"/>
      <c r="AA87" s="821"/>
      <c r="AB87" s="821"/>
      <c r="AC87" s="821"/>
      <c r="AD87" s="821"/>
      <c r="AE87" s="923"/>
      <c r="AG87" s="494"/>
      <c r="AH87" s="494"/>
      <c r="AI87" s="494"/>
      <c r="AJ87" s="545"/>
      <c r="AK87" s="812"/>
      <c r="AL87" s="815"/>
      <c r="AM87" s="813"/>
    </row>
    <row r="88" spans="1:39" ht="15.75" customHeight="1" x14ac:dyDescent="0.15">
      <c r="A88" s="1206"/>
      <c r="F88" s="1597"/>
      <c r="G88" s="1598"/>
      <c r="H88" s="1598"/>
      <c r="I88" s="1599"/>
      <c r="J88" s="1605"/>
      <c r="K88" s="1606"/>
      <c r="L88" s="1606"/>
      <c r="M88" s="1607"/>
      <c r="N88" s="928"/>
      <c r="O88" s="964"/>
      <c r="P88" s="1048" t="str">
        <f>'1.評価用_第一面_第五面'!T120</f>
        <v>□</v>
      </c>
      <c r="Q88" s="863" t="s">
        <v>708</v>
      </c>
      <c r="R88" s="865"/>
      <c r="S88" s="865"/>
      <c r="T88" s="865"/>
      <c r="U88" s="986"/>
      <c r="V88" s="964"/>
      <c r="W88" s="987" t="str">
        <f>'1.評価用_第一面_第五面'!AA120</f>
        <v>□</v>
      </c>
      <c r="X88" s="863" t="s">
        <v>709</v>
      </c>
      <c r="Y88" s="865"/>
      <c r="Z88" s="865"/>
      <c r="AA88" s="865"/>
      <c r="AB88" s="865"/>
      <c r="AC88" s="865"/>
      <c r="AD88" s="865"/>
      <c r="AE88" s="899"/>
      <c r="AF88" s="988"/>
      <c r="AG88" s="493"/>
      <c r="AH88" s="493"/>
      <c r="AI88" s="493"/>
      <c r="AJ88" s="989"/>
      <c r="AK88" s="812"/>
      <c r="AL88" s="815"/>
      <c r="AM88" s="813"/>
    </row>
    <row r="89" spans="1:39" ht="15.75" customHeight="1" x14ac:dyDescent="0.15">
      <c r="A89" s="1206"/>
      <c r="F89" s="1581" t="s">
        <v>1443</v>
      </c>
      <c r="G89" s="1582"/>
      <c r="H89" s="1582"/>
      <c r="I89" s="1583"/>
      <c r="J89" s="1132" t="s">
        <v>1375</v>
      </c>
      <c r="K89" s="1115"/>
      <c r="L89" s="1115"/>
      <c r="M89" s="1116"/>
      <c r="N89" s="483" t="str">
        <f>'1.評価用_第一面_第五面'!R121</f>
        <v>□</v>
      </c>
      <c r="O89" s="933" t="s">
        <v>1376</v>
      </c>
      <c r="P89" s="851"/>
      <c r="Q89" s="853"/>
      <c r="R89" s="853"/>
      <c r="S89" s="853"/>
      <c r="T89" s="853"/>
      <c r="U89" s="853"/>
      <c r="V89" s="853"/>
      <c r="W89" s="853"/>
      <c r="X89" s="853"/>
      <c r="Y89" s="853"/>
      <c r="Z89" s="853"/>
      <c r="AA89" s="853"/>
      <c r="AB89" s="853"/>
      <c r="AC89" s="853"/>
      <c r="AD89" s="853"/>
      <c r="AE89" s="934"/>
      <c r="AF89" s="1049" t="str">
        <f>'1.評価用_第一面_第五面'!AJ121</f>
        <v>□</v>
      </c>
      <c r="AG89" s="851" t="s">
        <v>1377</v>
      </c>
      <c r="AH89" s="853"/>
      <c r="AI89" s="853"/>
      <c r="AJ89" s="816"/>
      <c r="AK89" s="812"/>
      <c r="AL89" s="815"/>
      <c r="AM89" s="813"/>
    </row>
    <row r="90" spans="1:39" ht="15.75" customHeight="1" x14ac:dyDescent="0.15">
      <c r="A90" s="1206"/>
      <c r="B90" s="403"/>
      <c r="C90" s="513"/>
      <c r="D90" s="513"/>
      <c r="E90" s="513"/>
      <c r="F90" s="1584"/>
      <c r="G90" s="1585"/>
      <c r="H90" s="1585"/>
      <c r="I90" s="1586"/>
      <c r="J90" s="1153"/>
      <c r="K90" s="1118"/>
      <c r="L90" s="1118"/>
      <c r="M90" s="1119"/>
      <c r="N90" s="859"/>
      <c r="O90" s="1047" t="str">
        <f>'1.評価用_第一面_第五面'!S122</f>
        <v>□</v>
      </c>
      <c r="P90" s="859" t="s">
        <v>1378</v>
      </c>
      <c r="Q90" s="821"/>
      <c r="R90" s="921" t="s">
        <v>1379</v>
      </c>
      <c r="S90" s="1602" t="str">
        <f>'1.評価用_第一面_第五面'!W122&amp;""</f>
        <v/>
      </c>
      <c r="T90" s="1602"/>
      <c r="U90" s="1602"/>
      <c r="V90" s="1602"/>
      <c r="W90" s="1602"/>
      <c r="X90" s="1602"/>
      <c r="Y90" s="1602"/>
      <c r="Z90" s="1602"/>
      <c r="AA90" s="1602"/>
      <c r="AB90" s="1602"/>
      <c r="AC90" s="1602"/>
      <c r="AD90" s="1602"/>
      <c r="AE90" s="923" t="s">
        <v>1380</v>
      </c>
      <c r="AF90" s="1050" t="str">
        <f>'1.評価用_第一面_第五面'!AJ122</f>
        <v>□</v>
      </c>
      <c r="AG90" s="859" t="s">
        <v>1381</v>
      </c>
      <c r="AH90" s="821"/>
      <c r="AI90" s="821"/>
      <c r="AJ90" s="545"/>
      <c r="AK90" s="812"/>
      <c r="AL90" s="815"/>
      <c r="AM90" s="813"/>
    </row>
    <row r="91" spans="1:39" ht="15.75" customHeight="1" x14ac:dyDescent="0.15">
      <c r="A91" s="1206"/>
      <c r="B91" s="403"/>
      <c r="C91" s="513"/>
      <c r="D91" s="513"/>
      <c r="E91" s="513"/>
      <c r="F91" s="1584"/>
      <c r="G91" s="1585"/>
      <c r="H91" s="1585"/>
      <c r="I91" s="1586"/>
      <c r="J91" s="1153"/>
      <c r="K91" s="1118"/>
      <c r="L91" s="1118"/>
      <c r="M91" s="1119"/>
      <c r="N91" s="859"/>
      <c r="O91" s="1047" t="str">
        <f>'1.評価用_第一面_第五面'!S123</f>
        <v>□</v>
      </c>
      <c r="P91" s="859" t="s">
        <v>1382</v>
      </c>
      <c r="Q91" s="821"/>
      <c r="R91" s="921" t="s">
        <v>1379</v>
      </c>
      <c r="S91" s="1602" t="str">
        <f>'1.評価用_第一面_第五面'!W123&amp;""</f>
        <v/>
      </c>
      <c r="T91" s="1602"/>
      <c r="U91" s="1602"/>
      <c r="V91" s="1602"/>
      <c r="W91" s="1602"/>
      <c r="X91" s="1602"/>
      <c r="Y91" s="1602"/>
      <c r="Z91" s="1602"/>
      <c r="AA91" s="1602"/>
      <c r="AB91" s="1602"/>
      <c r="AC91" s="1602"/>
      <c r="AD91" s="1602"/>
      <c r="AE91" s="923" t="s">
        <v>1380</v>
      </c>
      <c r="AG91" s="494"/>
      <c r="AH91" s="494"/>
      <c r="AI91" s="494"/>
      <c r="AJ91" s="545"/>
      <c r="AK91" s="812"/>
      <c r="AL91" s="815"/>
      <c r="AM91" s="813"/>
    </row>
    <row r="92" spans="1:39" ht="15.75" customHeight="1" x14ac:dyDescent="0.15">
      <c r="A92" s="1206"/>
      <c r="B92" s="403"/>
      <c r="C92" s="513"/>
      <c r="D92" s="513"/>
      <c r="E92" s="513"/>
      <c r="F92" s="1584"/>
      <c r="G92" s="1585"/>
      <c r="H92" s="1585"/>
      <c r="I92" s="1586"/>
      <c r="J92" s="1153"/>
      <c r="K92" s="1118"/>
      <c r="L92" s="1118"/>
      <c r="M92" s="1119"/>
      <c r="N92" s="1047" t="str">
        <f>'1.評価用_第一面_第五面'!R124</f>
        <v>□</v>
      </c>
      <c r="O92" s="826" t="s">
        <v>1383</v>
      </c>
      <c r="P92" s="859"/>
      <c r="Q92" s="821"/>
      <c r="R92" s="821"/>
      <c r="S92" s="821"/>
      <c r="T92" s="821"/>
      <c r="U92" s="821"/>
      <c r="V92" s="821"/>
      <c r="W92" s="821"/>
      <c r="X92" s="821"/>
      <c r="Y92" s="821"/>
      <c r="Z92" s="821"/>
      <c r="AA92" s="821"/>
      <c r="AB92" s="821"/>
      <c r="AC92" s="821"/>
      <c r="AD92" s="821"/>
      <c r="AE92" s="923"/>
      <c r="AG92" s="494"/>
      <c r="AH92" s="494"/>
      <c r="AI92" s="494"/>
      <c r="AJ92" s="545"/>
      <c r="AK92" s="812"/>
      <c r="AL92" s="815"/>
      <c r="AM92" s="813"/>
    </row>
    <row r="93" spans="1:39" ht="15.75" customHeight="1" x14ac:dyDescent="0.15">
      <c r="A93" s="1206"/>
      <c r="B93" s="403"/>
      <c r="C93" s="513"/>
      <c r="D93" s="513"/>
      <c r="E93" s="513"/>
      <c r="F93" s="1584"/>
      <c r="G93" s="1585"/>
      <c r="H93" s="1585"/>
      <c r="I93" s="1586"/>
      <c r="J93" s="1153"/>
      <c r="K93" s="1118"/>
      <c r="L93" s="1118"/>
      <c r="M93" s="1119"/>
      <c r="N93" s="859"/>
      <c r="O93" s="1047" t="str">
        <f>'1.評価用_第一面_第五面'!S125</f>
        <v>□</v>
      </c>
      <c r="P93" s="859" t="s">
        <v>1384</v>
      </c>
      <c r="Q93" s="821"/>
      <c r="R93" s="1047" t="str">
        <f>'1.評価用_第一面_第五面'!V125</f>
        <v>□</v>
      </c>
      <c r="S93" s="821" t="s">
        <v>1385</v>
      </c>
      <c r="T93" s="1602" t="str">
        <f>'1.評価用_第一面_第五面'!X125&amp;""</f>
        <v/>
      </c>
      <c r="U93" s="1602"/>
      <c r="V93" s="1602"/>
      <c r="W93" s="1602"/>
      <c r="X93" s="821" t="s">
        <v>1380</v>
      </c>
      <c r="Y93" s="1047" t="str">
        <f>'1.評価用_第一面_第五面'!AC125</f>
        <v>□</v>
      </c>
      <c r="Z93" s="859" t="s">
        <v>1386</v>
      </c>
      <c r="AA93" s="821"/>
      <c r="AB93" s="1602" t="str">
        <f>'1.評価用_第一面_第五面'!AF125&amp;""</f>
        <v/>
      </c>
      <c r="AC93" s="1602"/>
      <c r="AD93" s="1602"/>
      <c r="AE93" s="923" t="s">
        <v>1387</v>
      </c>
      <c r="AG93" s="494"/>
      <c r="AH93" s="494"/>
      <c r="AI93" s="494"/>
      <c r="AJ93" s="545"/>
      <c r="AK93" s="812"/>
      <c r="AL93" s="815"/>
      <c r="AM93" s="813"/>
    </row>
    <row r="94" spans="1:39" ht="15.75" customHeight="1" x14ac:dyDescent="0.15">
      <c r="A94" s="1206"/>
      <c r="B94" s="403"/>
      <c r="C94" s="513"/>
      <c r="D94" s="513"/>
      <c r="E94" s="513"/>
      <c r="F94" s="1584"/>
      <c r="G94" s="1585"/>
      <c r="H94" s="1585"/>
      <c r="I94" s="1586"/>
      <c r="J94" s="1153"/>
      <c r="K94" s="1118"/>
      <c r="L94" s="1118"/>
      <c r="M94" s="1119"/>
      <c r="N94" s="859"/>
      <c r="O94" s="826" t="s">
        <v>1466</v>
      </c>
      <c r="P94" s="859"/>
      <c r="Q94" s="821"/>
      <c r="R94" s="821"/>
      <c r="S94" s="921" t="s">
        <v>1379</v>
      </c>
      <c r="T94" s="1602" t="str">
        <f>'1.評価用_第一面_第五面'!X126&amp;""</f>
        <v/>
      </c>
      <c r="U94" s="1602"/>
      <c r="V94" s="1602"/>
      <c r="W94" s="1602"/>
      <c r="X94" s="1602"/>
      <c r="Y94" s="1602"/>
      <c r="Z94" s="1602"/>
      <c r="AA94" s="1602"/>
      <c r="AB94" s="1602"/>
      <c r="AC94" s="1602"/>
      <c r="AD94" s="1602"/>
      <c r="AE94" s="923" t="s">
        <v>1364</v>
      </c>
      <c r="AG94" s="494"/>
      <c r="AH94" s="494"/>
      <c r="AI94" s="494"/>
      <c r="AJ94" s="545"/>
      <c r="AK94" s="812"/>
      <c r="AL94" s="815"/>
      <c r="AM94" s="813"/>
    </row>
    <row r="95" spans="1:39" ht="15.75" customHeight="1" x14ac:dyDescent="0.15">
      <c r="A95" s="1206"/>
      <c r="B95" s="403"/>
      <c r="C95" s="513"/>
      <c r="D95" s="513"/>
      <c r="E95" s="513"/>
      <c r="F95" s="1584"/>
      <c r="G95" s="1585"/>
      <c r="H95" s="1585"/>
      <c r="I95" s="1586"/>
      <c r="J95" s="1153"/>
      <c r="K95" s="1118"/>
      <c r="L95" s="1118"/>
      <c r="M95" s="1119"/>
      <c r="N95" s="859"/>
      <c r="O95" s="1047" t="str">
        <f>'1.評価用_第一面_第五面'!S127</f>
        <v>□</v>
      </c>
      <c r="P95" s="859" t="s">
        <v>1388</v>
      </c>
      <c r="Q95" s="821"/>
      <c r="R95" s="1047" t="str">
        <f>'1.評価用_第一面_第五面'!V127</f>
        <v>□</v>
      </c>
      <c r="S95" s="821" t="s">
        <v>1385</v>
      </c>
      <c r="T95" s="1602" t="str">
        <f>'1.評価用_第一面_第五面'!X127&amp;""</f>
        <v/>
      </c>
      <c r="U95" s="1602"/>
      <c r="V95" s="1602"/>
      <c r="W95" s="1602"/>
      <c r="X95" s="821" t="s">
        <v>1380</v>
      </c>
      <c r="Y95" s="1047" t="str">
        <f>'1.評価用_第一面_第五面'!AC127</f>
        <v>□</v>
      </c>
      <c r="Z95" s="859" t="s">
        <v>1386</v>
      </c>
      <c r="AA95" s="821"/>
      <c r="AB95" s="1602" t="str">
        <f>'1.評価用_第一面_第五面'!AF127&amp;""</f>
        <v/>
      </c>
      <c r="AC95" s="1602"/>
      <c r="AD95" s="1602"/>
      <c r="AE95" s="923" t="s">
        <v>1387</v>
      </c>
      <c r="AG95" s="494"/>
      <c r="AH95" s="494"/>
      <c r="AI95" s="494"/>
      <c r="AJ95" s="545"/>
      <c r="AK95" s="812"/>
      <c r="AL95" s="815"/>
      <c r="AM95" s="813"/>
    </row>
    <row r="96" spans="1:39" ht="15.75" customHeight="1" x14ac:dyDescent="0.15">
      <c r="A96" s="1206"/>
      <c r="B96" s="403"/>
      <c r="C96" s="513"/>
      <c r="D96" s="513"/>
      <c r="E96" s="513"/>
      <c r="F96" s="1597"/>
      <c r="G96" s="1598"/>
      <c r="H96" s="1598"/>
      <c r="I96" s="1599"/>
      <c r="J96" s="1133"/>
      <c r="K96" s="1121"/>
      <c r="L96" s="1121"/>
      <c r="M96" s="1122"/>
      <c r="N96" s="896"/>
      <c r="O96" s="950" t="s">
        <v>1466</v>
      </c>
      <c r="P96" s="863"/>
      <c r="Q96" s="865"/>
      <c r="R96" s="865"/>
      <c r="S96" s="911" t="s">
        <v>1379</v>
      </c>
      <c r="T96" s="1604" t="str">
        <f>'1.評価用_第一面_第五面'!X128&amp;""</f>
        <v/>
      </c>
      <c r="U96" s="1604"/>
      <c r="V96" s="1604"/>
      <c r="W96" s="1604"/>
      <c r="X96" s="1604"/>
      <c r="Y96" s="1604"/>
      <c r="Z96" s="1604"/>
      <c r="AA96" s="1604"/>
      <c r="AB96" s="1604"/>
      <c r="AC96" s="1604"/>
      <c r="AD96" s="1604"/>
      <c r="AE96" s="899" t="s">
        <v>1364</v>
      </c>
      <c r="AF96" s="144"/>
      <c r="AG96" s="493"/>
      <c r="AH96" s="493"/>
      <c r="AI96" s="493"/>
      <c r="AJ96" s="989"/>
      <c r="AK96" s="1023"/>
      <c r="AL96" s="1024"/>
      <c r="AM96" s="1025"/>
    </row>
    <row r="97" spans="1:39" ht="15.75" customHeight="1" thickBot="1" x14ac:dyDescent="0.2">
      <c r="A97" s="1350"/>
      <c r="B97" s="505"/>
      <c r="C97" s="814"/>
      <c r="D97" s="814"/>
      <c r="E97" s="1021"/>
      <c r="F97" s="1671" t="s">
        <v>672</v>
      </c>
      <c r="G97" s="1672"/>
      <c r="H97" s="1673"/>
      <c r="I97" s="1674"/>
      <c r="J97" s="1273" t="s">
        <v>604</v>
      </c>
      <c r="K97" s="1274"/>
      <c r="L97" s="1274"/>
      <c r="M97" s="1275"/>
      <c r="N97" s="1022" t="str">
        <f>'1.評価用_第一面_第五面'!R132</f>
        <v>□</v>
      </c>
      <c r="O97" s="1675" t="s">
        <v>1462</v>
      </c>
      <c r="P97" s="1675"/>
      <c r="Q97" s="1675"/>
      <c r="R97" s="1675"/>
      <c r="S97" s="1675"/>
      <c r="T97" s="1675"/>
      <c r="U97" s="1675"/>
      <c r="V97" s="1675"/>
      <c r="W97" s="1675"/>
      <c r="X97" s="1675"/>
      <c r="Y97" s="1675"/>
      <c r="Z97" s="1675"/>
      <c r="AA97" s="1675"/>
      <c r="AB97" s="1675"/>
      <c r="AC97" s="1675"/>
      <c r="AD97" s="1675"/>
      <c r="AE97" s="1676"/>
      <c r="AF97" s="805"/>
      <c r="AG97" s="489"/>
      <c r="AH97" s="489"/>
      <c r="AI97" s="489"/>
      <c r="AJ97" s="489"/>
      <c r="AK97" s="1002"/>
      <c r="AL97" s="1002"/>
      <c r="AM97" s="1003"/>
    </row>
    <row r="98" spans="1:39" ht="15.75" customHeight="1" x14ac:dyDescent="0.15">
      <c r="A98" s="257"/>
      <c r="B98" s="403"/>
      <c r="C98" s="513"/>
      <c r="D98" s="513"/>
      <c r="E98" s="513"/>
      <c r="F98" s="985"/>
      <c r="G98" s="985"/>
      <c r="H98" s="985"/>
      <c r="I98" s="985"/>
      <c r="J98" s="908"/>
      <c r="K98" s="908"/>
      <c r="L98" s="908"/>
      <c r="M98" s="908"/>
      <c r="N98" s="859"/>
      <c r="O98" s="826"/>
      <c r="P98" s="859"/>
      <c r="Q98" s="821"/>
      <c r="R98" s="821"/>
      <c r="S98" s="921"/>
      <c r="T98" s="859"/>
      <c r="U98" s="859"/>
      <c r="V98" s="859"/>
      <c r="W98" s="859"/>
      <c r="X98" s="859"/>
      <c r="Y98" s="859"/>
      <c r="Z98" s="859"/>
      <c r="AA98" s="859"/>
      <c r="AB98" s="859"/>
      <c r="AC98" s="859"/>
      <c r="AD98" s="859"/>
      <c r="AE98" s="826"/>
      <c r="AG98" s="494"/>
      <c r="AH98" s="494"/>
      <c r="AI98" s="494"/>
      <c r="AJ98" s="494"/>
      <c r="AK98" s="815"/>
      <c r="AL98" s="815"/>
      <c r="AM98" s="815"/>
    </row>
    <row r="99" spans="1:39" ht="15.75" customHeight="1" x14ac:dyDescent="0.15">
      <c r="A99" s="257"/>
      <c r="B99" s="403"/>
      <c r="C99" s="513"/>
      <c r="D99" s="513"/>
      <c r="E99" s="513"/>
      <c r="F99" s="985"/>
      <c r="G99" s="985"/>
      <c r="H99" s="985"/>
      <c r="I99" s="985"/>
      <c r="J99" s="908"/>
      <c r="K99" s="908"/>
      <c r="L99" s="908"/>
      <c r="M99" s="908"/>
      <c r="N99" s="859"/>
      <c r="O99" s="826"/>
      <c r="P99" s="859"/>
      <c r="Q99" s="821"/>
      <c r="R99" s="821"/>
      <c r="S99" s="921"/>
      <c r="T99" s="859"/>
      <c r="U99" s="859"/>
      <c r="V99" s="859"/>
      <c r="W99" s="859"/>
      <c r="X99" s="859"/>
      <c r="Y99" s="859"/>
      <c r="Z99" s="859"/>
      <c r="AA99" s="859"/>
      <c r="AB99" s="859"/>
      <c r="AC99" s="859"/>
      <c r="AD99" s="859"/>
      <c r="AE99" s="826"/>
      <c r="AG99" s="494"/>
      <c r="AH99" s="494"/>
      <c r="AI99" s="494"/>
      <c r="AJ99" s="494"/>
      <c r="AK99" s="815"/>
      <c r="AL99" s="815"/>
      <c r="AM99" s="815"/>
    </row>
    <row r="100" spans="1:39" ht="15.75" customHeight="1" x14ac:dyDescent="0.15">
      <c r="A100" s="817"/>
      <c r="B100" s="403"/>
      <c r="C100" s="513"/>
      <c r="D100" s="513"/>
      <c r="E100" s="513"/>
      <c r="F100" s="985"/>
      <c r="G100" s="985"/>
      <c r="H100" s="985"/>
      <c r="I100" s="985"/>
      <c r="J100" s="908"/>
      <c r="K100" s="908"/>
      <c r="L100" s="908"/>
      <c r="M100" s="908"/>
      <c r="N100" s="859"/>
      <c r="O100" s="826"/>
      <c r="P100" s="859"/>
      <c r="Q100" s="821"/>
      <c r="R100" s="821"/>
      <c r="S100" s="921"/>
      <c r="T100" s="859"/>
      <c r="U100" s="859"/>
      <c r="V100" s="859"/>
      <c r="W100" s="859"/>
      <c r="X100" s="859"/>
      <c r="Y100" s="859"/>
      <c r="Z100" s="859"/>
      <c r="AA100" s="859"/>
      <c r="AB100" s="859"/>
      <c r="AC100" s="859"/>
      <c r="AD100" s="859"/>
      <c r="AE100" s="826"/>
      <c r="AG100" s="494"/>
      <c r="AH100" s="494"/>
      <c r="AI100" s="494"/>
      <c r="AJ100" s="494"/>
      <c r="AK100" s="815"/>
      <c r="AL100" s="815"/>
      <c r="AM100" s="815"/>
    </row>
    <row r="101" spans="1:39" ht="15.75" customHeight="1" x14ac:dyDescent="0.15">
      <c r="A101" s="61" t="s">
        <v>1069</v>
      </c>
      <c r="B101" s="62"/>
      <c r="C101" s="62"/>
      <c r="D101" s="62"/>
      <c r="E101" s="62"/>
      <c r="F101" s="62"/>
      <c r="G101" s="62"/>
      <c r="H101" s="62"/>
      <c r="I101" s="62"/>
      <c r="J101" s="62"/>
      <c r="K101" s="62"/>
      <c r="L101" s="62"/>
      <c r="M101" s="62"/>
      <c r="N101" s="62"/>
      <c r="O101" s="62"/>
      <c r="P101" s="62"/>
      <c r="Q101" s="62"/>
      <c r="R101" s="62"/>
      <c r="S101" s="62"/>
      <c r="T101" s="62"/>
      <c r="U101" s="62"/>
      <c r="V101" s="62"/>
      <c r="W101" s="62"/>
      <c r="X101" s="62"/>
      <c r="Y101" s="62"/>
      <c r="Z101" s="62"/>
      <c r="AA101" s="62"/>
      <c r="AB101" s="62"/>
      <c r="AC101" s="62"/>
      <c r="AD101" s="62"/>
      <c r="AE101" s="62"/>
      <c r="AF101" s="63"/>
      <c r="AG101" s="62"/>
      <c r="AH101" s="62"/>
      <c r="AI101" s="62"/>
      <c r="AJ101" s="171"/>
      <c r="AK101" s="171"/>
      <c r="AL101" s="171"/>
      <c r="AM101" s="65" t="s">
        <v>1457</v>
      </c>
    </row>
    <row r="102" spans="1:39" ht="6" customHeight="1" thickBot="1" x14ac:dyDescent="0.2">
      <c r="A102" s="68"/>
      <c r="B102" s="62"/>
      <c r="C102" s="62"/>
      <c r="D102" s="62"/>
      <c r="E102" s="62"/>
      <c r="F102" s="62"/>
      <c r="G102" s="62"/>
      <c r="H102" s="62"/>
      <c r="I102" s="62"/>
      <c r="J102" s="62"/>
      <c r="K102" s="62"/>
      <c r="L102" s="62"/>
      <c r="M102" s="62"/>
      <c r="N102" s="62"/>
      <c r="O102" s="62"/>
      <c r="P102" s="62"/>
      <c r="Q102" s="62"/>
      <c r="R102" s="62"/>
      <c r="S102" s="62"/>
      <c r="T102" s="62"/>
      <c r="U102" s="62"/>
      <c r="V102" s="62"/>
      <c r="W102" s="62"/>
      <c r="X102" s="62"/>
      <c r="Y102" s="62"/>
      <c r="Z102" s="62"/>
      <c r="AA102" s="62"/>
      <c r="AB102" s="62"/>
      <c r="AC102" s="62"/>
      <c r="AD102" s="62"/>
      <c r="AE102" s="62"/>
      <c r="AF102" s="63"/>
      <c r="AG102" s="62"/>
      <c r="AH102" s="62"/>
      <c r="AI102" s="62"/>
      <c r="AJ102" s="171"/>
      <c r="AK102" s="171"/>
      <c r="AL102" s="171"/>
      <c r="AM102" s="65"/>
    </row>
    <row r="103" spans="1:39" ht="15.75" customHeight="1" x14ac:dyDescent="0.15">
      <c r="A103" s="225"/>
      <c r="B103" s="1229" t="s">
        <v>574</v>
      </c>
      <c r="C103" s="1227"/>
      <c r="D103" s="1227"/>
      <c r="E103" s="1227"/>
      <c r="F103" s="1229" t="s">
        <v>30</v>
      </c>
      <c r="G103" s="1227"/>
      <c r="H103" s="1227"/>
      <c r="I103" s="1228"/>
      <c r="J103" s="1266" t="s">
        <v>577</v>
      </c>
      <c r="K103" s="1267"/>
      <c r="L103" s="1267"/>
      <c r="M103" s="1267"/>
      <c r="N103" s="1267"/>
      <c r="O103" s="1267"/>
      <c r="P103" s="1267"/>
      <c r="Q103" s="1267"/>
      <c r="R103" s="1267"/>
      <c r="S103" s="1267"/>
      <c r="T103" s="1267"/>
      <c r="U103" s="1267"/>
      <c r="V103" s="1267"/>
      <c r="W103" s="1267"/>
      <c r="X103" s="1267"/>
      <c r="Y103" s="1267"/>
      <c r="Z103" s="1267"/>
      <c r="AA103" s="1267"/>
      <c r="AB103" s="1267"/>
      <c r="AC103" s="1267"/>
      <c r="AD103" s="1267"/>
      <c r="AE103" s="1267"/>
      <c r="AF103" s="1267"/>
      <c r="AG103" s="1267"/>
      <c r="AH103" s="1267"/>
      <c r="AI103" s="1267"/>
      <c r="AJ103" s="1268"/>
      <c r="AK103" s="1574" t="s">
        <v>914</v>
      </c>
      <c r="AL103" s="1575"/>
      <c r="AM103" s="1576"/>
    </row>
    <row r="104" spans="1:39" ht="15.75" customHeight="1" thickBot="1" x14ac:dyDescent="0.2">
      <c r="A104" s="226"/>
      <c r="B104" s="1273" t="s">
        <v>579</v>
      </c>
      <c r="C104" s="1274"/>
      <c r="D104" s="1274"/>
      <c r="E104" s="1274"/>
      <c r="F104" s="1273" t="s">
        <v>580</v>
      </c>
      <c r="G104" s="1274"/>
      <c r="H104" s="1274"/>
      <c r="I104" s="1275"/>
      <c r="J104" s="1277" t="s">
        <v>580</v>
      </c>
      <c r="K104" s="1278"/>
      <c r="L104" s="1278"/>
      <c r="M104" s="1279"/>
      <c r="N104" s="1280" t="s">
        <v>581</v>
      </c>
      <c r="O104" s="1281"/>
      <c r="P104" s="1281"/>
      <c r="Q104" s="1281"/>
      <c r="R104" s="1281"/>
      <c r="S104" s="1281"/>
      <c r="T104" s="1281"/>
      <c r="U104" s="1281"/>
      <c r="V104" s="1281"/>
      <c r="W104" s="1281"/>
      <c r="X104" s="1281"/>
      <c r="Y104" s="1281"/>
      <c r="Z104" s="1281"/>
      <c r="AA104" s="1281"/>
      <c r="AB104" s="1281"/>
      <c r="AC104" s="1281"/>
      <c r="AD104" s="1281"/>
      <c r="AE104" s="1282"/>
      <c r="AF104" s="1280" t="s">
        <v>582</v>
      </c>
      <c r="AG104" s="1281"/>
      <c r="AH104" s="1281"/>
      <c r="AI104" s="1281"/>
      <c r="AJ104" s="1282"/>
      <c r="AK104" s="1577"/>
      <c r="AL104" s="1578"/>
      <c r="AM104" s="1579"/>
    </row>
    <row r="105" spans="1:39" ht="15.75" customHeight="1" x14ac:dyDescent="0.15">
      <c r="A105" s="1205" t="s">
        <v>1456</v>
      </c>
      <c r="B105" s="1612" t="s">
        <v>1131</v>
      </c>
      <c r="C105" s="1613"/>
      <c r="D105" s="818"/>
      <c r="E105" s="809"/>
      <c r="F105" s="1213" t="s">
        <v>1451</v>
      </c>
      <c r="G105" s="1214"/>
      <c r="H105" s="1214"/>
      <c r="I105" s="1214"/>
      <c r="J105" s="1214"/>
      <c r="K105" s="1214"/>
      <c r="L105" s="1214"/>
      <c r="M105" s="1215"/>
      <c r="N105" s="1004" t="str">
        <f>'1.評価用_第一面_第五面'!R142</f>
        <v>□</v>
      </c>
      <c r="O105" s="990" t="s">
        <v>1346</v>
      </c>
      <c r="P105" s="990"/>
      <c r="Q105" s="990"/>
      <c r="R105" s="990"/>
      <c r="S105" s="990"/>
      <c r="T105" s="990"/>
      <c r="U105" s="990"/>
      <c r="V105" s="990"/>
      <c r="W105" s="990"/>
      <c r="X105" s="1005"/>
      <c r="Y105" s="1006"/>
      <c r="Z105" s="1006"/>
      <c r="AA105" s="1006"/>
      <c r="AB105" s="1006"/>
      <c r="AC105" s="1006"/>
      <c r="AD105" s="1006"/>
      <c r="AE105" s="1007"/>
      <c r="AF105" s="1050" t="str">
        <f>'1.評価用_第一面_第五面'!AJ142</f>
        <v>□</v>
      </c>
      <c r="AG105" s="496" t="s">
        <v>1377</v>
      </c>
      <c r="AH105" s="494"/>
      <c r="AI105" s="494"/>
      <c r="AJ105" s="545"/>
      <c r="AK105" s="812"/>
      <c r="AL105" s="815"/>
      <c r="AM105" s="813"/>
    </row>
    <row r="106" spans="1:39" ht="15.75" customHeight="1" x14ac:dyDescent="0.15">
      <c r="A106" s="1206"/>
      <c r="B106" s="1210" t="s">
        <v>710</v>
      </c>
      <c r="C106" s="1211"/>
      <c r="D106" s="1211"/>
      <c r="E106" s="1211"/>
      <c r="F106" s="1591"/>
      <c r="G106" s="1592"/>
      <c r="H106" s="1592"/>
      <c r="I106" s="1592"/>
      <c r="J106" s="1592"/>
      <c r="K106" s="1592"/>
      <c r="L106" s="1592"/>
      <c r="M106" s="1593"/>
      <c r="N106" s="991" t="str">
        <f>'1.評価用_第一面_第五面'!AA143</f>
        <v>□</v>
      </c>
      <c r="O106" s="992" t="s">
        <v>1351</v>
      </c>
      <c r="P106" s="992"/>
      <c r="Q106" s="992"/>
      <c r="R106" s="992"/>
      <c r="S106" s="992"/>
      <c r="T106" s="992"/>
      <c r="U106" s="992"/>
      <c r="V106" s="992"/>
      <c r="W106" s="992"/>
      <c r="X106" s="993"/>
      <c r="Y106" s="994"/>
      <c r="Z106" s="994"/>
      <c r="AA106" s="994"/>
      <c r="AB106" s="994"/>
      <c r="AC106" s="994"/>
      <c r="AD106" s="994"/>
      <c r="AE106" s="995"/>
      <c r="AF106" s="1050" t="str">
        <f>'1.評価用_第一面_第五面'!AJ143</f>
        <v>□</v>
      </c>
      <c r="AG106" s="176" t="s">
        <v>1355</v>
      </c>
      <c r="AH106" s="494"/>
      <c r="AI106" s="494"/>
      <c r="AJ106" s="545"/>
      <c r="AK106" s="1233" t="s">
        <v>916</v>
      </c>
      <c r="AL106" s="1603"/>
      <c r="AM106" s="1234"/>
    </row>
    <row r="107" spans="1:39" ht="15.75" customHeight="1" x14ac:dyDescent="0.15">
      <c r="A107" s="1206"/>
      <c r="B107" s="1213" t="s">
        <v>711</v>
      </c>
      <c r="C107" s="1214"/>
      <c r="D107" s="1214"/>
      <c r="E107" s="1214"/>
      <c r="F107" s="1581" t="s">
        <v>1452</v>
      </c>
      <c r="G107" s="1582"/>
      <c r="H107" s="1582"/>
      <c r="I107" s="1583"/>
      <c r="J107" s="1158" t="s">
        <v>1400</v>
      </c>
      <c r="K107" s="1159"/>
      <c r="L107" s="1159"/>
      <c r="M107" s="1160"/>
      <c r="N107" s="951" t="s">
        <v>1401</v>
      </c>
      <c r="O107" s="933" t="s">
        <v>1402</v>
      </c>
      <c r="P107" s="933"/>
      <c r="Q107" s="933"/>
      <c r="R107" s="933"/>
      <c r="S107" s="933"/>
      <c r="T107" s="933"/>
      <c r="U107" s="933"/>
      <c r="V107" s="933"/>
      <c r="W107" s="933"/>
      <c r="X107" s="952"/>
      <c r="Y107" s="952"/>
      <c r="Z107" s="933"/>
      <c r="AA107" s="933"/>
      <c r="AB107" s="933"/>
      <c r="AC107" s="933"/>
      <c r="AD107" s="933"/>
      <c r="AE107" s="934"/>
      <c r="AF107" s="1050" t="str">
        <f>'1.評価用_第一面_第五面'!AJ144</f>
        <v>□</v>
      </c>
      <c r="AG107" s="176" t="s">
        <v>1453</v>
      </c>
      <c r="AH107" s="494"/>
      <c r="AI107" s="494"/>
      <c r="AJ107" s="545"/>
      <c r="AK107" s="1233"/>
      <c r="AL107" s="1603"/>
      <c r="AM107" s="1234"/>
    </row>
    <row r="108" spans="1:39" ht="15.75" customHeight="1" x14ac:dyDescent="0.15">
      <c r="A108" s="1206"/>
      <c r="B108" s="503"/>
      <c r="C108" s="513"/>
      <c r="D108" s="513"/>
      <c r="E108" s="513"/>
      <c r="F108" s="1584"/>
      <c r="G108" s="1585"/>
      <c r="H108" s="1585"/>
      <c r="I108" s="1586"/>
      <c r="J108" s="1161"/>
      <c r="K108" s="1162"/>
      <c r="L108" s="1162"/>
      <c r="M108" s="1163"/>
      <c r="N108" s="924" t="s">
        <v>1401</v>
      </c>
      <c r="O108" s="826" t="s">
        <v>1403</v>
      </c>
      <c r="P108" s="826"/>
      <c r="Q108" s="826"/>
      <c r="R108" s="826"/>
      <c r="S108" s="826"/>
      <c r="T108" s="826"/>
      <c r="U108" s="826"/>
      <c r="V108" s="826"/>
      <c r="W108" s="826"/>
      <c r="X108" s="826"/>
      <c r="Y108" s="952"/>
      <c r="Z108" s="826"/>
      <c r="AA108" s="826"/>
      <c r="AB108" s="826"/>
      <c r="AC108" s="826"/>
      <c r="AD108" s="826"/>
      <c r="AE108" s="923"/>
      <c r="AF108" s="1050" t="str">
        <f>'1.評価用_第一面_第五面'!AJ145</f>
        <v>□</v>
      </c>
      <c r="AG108" s="176" t="s">
        <v>1392</v>
      </c>
      <c r="AH108" s="494"/>
      <c r="AI108" s="494"/>
      <c r="AJ108" s="545"/>
      <c r="AK108" s="1283" t="s">
        <v>587</v>
      </c>
      <c r="AL108" s="1610"/>
      <c r="AM108" s="1284"/>
    </row>
    <row r="109" spans="1:39" ht="15.75" customHeight="1" x14ac:dyDescent="0.15">
      <c r="A109" s="1206"/>
      <c r="B109" s="500" t="s">
        <v>623</v>
      </c>
      <c r="C109" s="996" t="str">
        <f>'1.評価用_第一面_第五面'!C145&amp;""</f>
        <v/>
      </c>
      <c r="D109" s="176" t="s">
        <v>1130</v>
      </c>
      <c r="E109" s="176"/>
      <c r="F109" s="1584"/>
      <c r="G109" s="1585"/>
      <c r="H109" s="1585"/>
      <c r="I109" s="1586"/>
      <c r="J109" s="1161"/>
      <c r="K109" s="1162"/>
      <c r="L109" s="1162"/>
      <c r="M109" s="1163"/>
      <c r="N109" s="924" t="s">
        <v>1401</v>
      </c>
      <c r="O109" s="826" t="s">
        <v>1404</v>
      </c>
      <c r="P109" s="826"/>
      <c r="Q109" s="826"/>
      <c r="R109" s="826"/>
      <c r="S109" s="826"/>
      <c r="T109" s="826"/>
      <c r="U109" s="826"/>
      <c r="V109" s="826"/>
      <c r="W109" s="826"/>
      <c r="X109" s="826"/>
      <c r="Y109" s="826"/>
      <c r="Z109" s="826"/>
      <c r="AA109" s="826"/>
      <c r="AB109" s="826"/>
      <c r="AC109" s="826"/>
      <c r="AD109" s="826"/>
      <c r="AE109" s="923"/>
      <c r="AF109" s="1050" t="str">
        <f>'1.評価用_第一面_第五面'!AJ146</f>
        <v>□</v>
      </c>
      <c r="AG109" s="176" t="s">
        <v>1436</v>
      </c>
      <c r="AH109" s="494"/>
      <c r="AI109" s="494"/>
      <c r="AJ109" s="545"/>
      <c r="AK109" s="812"/>
      <c r="AL109" s="815"/>
      <c r="AM109" s="813"/>
    </row>
    <row r="110" spans="1:39" ht="15.75" customHeight="1" x14ac:dyDescent="0.15">
      <c r="A110" s="1206"/>
      <c r="B110" s="503"/>
      <c r="C110" s="513"/>
      <c r="D110" s="513"/>
      <c r="E110" s="513"/>
      <c r="F110" s="1584"/>
      <c r="G110" s="1585"/>
      <c r="H110" s="1585"/>
      <c r="I110" s="1586"/>
      <c r="J110" s="1164"/>
      <c r="K110" s="1165"/>
      <c r="L110" s="1165"/>
      <c r="M110" s="1166"/>
      <c r="N110" s="1051" t="str">
        <f>'1.評価用_第一面_第五面'!R147</f>
        <v>□</v>
      </c>
      <c r="O110" s="826" t="s">
        <v>1405</v>
      </c>
      <c r="P110" s="826"/>
      <c r="Q110" s="826"/>
      <c r="R110" s="826"/>
      <c r="S110" s="826"/>
      <c r="T110" s="826"/>
      <c r="U110" s="826"/>
      <c r="V110" s="826"/>
      <c r="W110" s="826"/>
      <c r="X110" s="950"/>
      <c r="Y110" s="950"/>
      <c r="Z110" s="826"/>
      <c r="AA110" s="826"/>
      <c r="AB110" s="826"/>
      <c r="AC110" s="826"/>
      <c r="AD110" s="826"/>
      <c r="AE110" s="923"/>
      <c r="AF110" s="1050" t="str">
        <f>'1.評価用_第一面_第五面'!AJ147</f>
        <v>□</v>
      </c>
      <c r="AG110" s="176" t="s">
        <v>1454</v>
      </c>
      <c r="AH110" s="494"/>
      <c r="AI110" s="494"/>
      <c r="AJ110" s="545"/>
      <c r="AK110" s="812"/>
      <c r="AL110" s="815"/>
      <c r="AM110" s="813"/>
    </row>
    <row r="111" spans="1:39" ht="15.75" customHeight="1" x14ac:dyDescent="0.15">
      <c r="A111" s="1206"/>
      <c r="B111" s="503"/>
      <c r="C111" s="513"/>
      <c r="D111" s="513"/>
      <c r="E111" s="513"/>
      <c r="F111" s="1584"/>
      <c r="G111" s="1585"/>
      <c r="H111" s="1585"/>
      <c r="I111" s="1586"/>
      <c r="J111" s="1158" t="s">
        <v>1406</v>
      </c>
      <c r="K111" s="1159"/>
      <c r="L111" s="1159"/>
      <c r="M111" s="1160"/>
      <c r="N111" s="951" t="s">
        <v>1401</v>
      </c>
      <c r="O111" s="933" t="s">
        <v>1407</v>
      </c>
      <c r="P111" s="933"/>
      <c r="Q111" s="933"/>
      <c r="R111" s="933"/>
      <c r="S111" s="933"/>
      <c r="T111" s="933"/>
      <c r="U111" s="933"/>
      <c r="V111" s="933"/>
      <c r="W111" s="933"/>
      <c r="X111" s="954"/>
      <c r="Y111" s="954"/>
      <c r="Z111" s="933"/>
      <c r="AA111" s="933"/>
      <c r="AB111" s="933"/>
      <c r="AC111" s="933"/>
      <c r="AD111" s="933"/>
      <c r="AE111" s="934"/>
      <c r="AF111" s="1050" t="str">
        <f>'1.評価用_第一面_第五面'!AJ149</f>
        <v>□</v>
      </c>
      <c r="AG111" s="1595" t="str">
        <f>'1.評価用_第一面_第五面'!AK149&amp;""</f>
        <v/>
      </c>
      <c r="AH111" s="1595"/>
      <c r="AI111" s="1595"/>
      <c r="AJ111" s="1596"/>
      <c r="AK111" s="812"/>
      <c r="AL111" s="815"/>
      <c r="AM111" s="813"/>
    </row>
    <row r="112" spans="1:39" ht="15.75" customHeight="1" x14ac:dyDescent="0.15">
      <c r="A112" s="1206"/>
      <c r="B112" s="503"/>
      <c r="C112" s="513"/>
      <c r="D112" s="513"/>
      <c r="E112" s="513"/>
      <c r="F112" s="1584"/>
      <c r="G112" s="1585"/>
      <c r="H112" s="1585"/>
      <c r="I112" s="1586"/>
      <c r="J112" s="1161"/>
      <c r="K112" s="1162"/>
      <c r="L112" s="1162"/>
      <c r="M112" s="1163"/>
      <c r="N112" s="924"/>
      <c r="O112" s="955" t="s">
        <v>1401</v>
      </c>
      <c r="P112" s="826" t="s">
        <v>1408</v>
      </c>
      <c r="Q112" s="826"/>
      <c r="R112" s="826"/>
      <c r="S112" s="826"/>
      <c r="T112" s="826"/>
      <c r="U112" s="826"/>
      <c r="V112" s="826"/>
      <c r="W112" s="826"/>
      <c r="X112" s="826"/>
      <c r="Y112" s="952"/>
      <c r="Z112" s="826"/>
      <c r="AA112" s="826"/>
      <c r="AB112" s="826"/>
      <c r="AC112" s="826"/>
      <c r="AD112" s="826"/>
      <c r="AE112" s="923"/>
      <c r="AF112" s="1050" t="str">
        <f>'1.評価用_第一面_第五面'!AJ150</f>
        <v>□</v>
      </c>
      <c r="AG112" s="1595" t="str">
        <f>'1.評価用_第一面_第五面'!AK150&amp;""</f>
        <v/>
      </c>
      <c r="AH112" s="1595"/>
      <c r="AI112" s="1595"/>
      <c r="AJ112" s="1596"/>
      <c r="AK112" s="812"/>
      <c r="AL112" s="815"/>
      <c r="AM112" s="813"/>
    </row>
    <row r="113" spans="1:39" ht="15.75" customHeight="1" x14ac:dyDescent="0.15">
      <c r="A113" s="1206"/>
      <c r="B113" s="503"/>
      <c r="C113" s="513"/>
      <c r="D113" s="513"/>
      <c r="E113" s="513"/>
      <c r="F113" s="1584"/>
      <c r="G113" s="1585"/>
      <c r="H113" s="1585"/>
      <c r="I113" s="1586"/>
      <c r="J113" s="1161"/>
      <c r="K113" s="1162"/>
      <c r="L113" s="1162"/>
      <c r="M113" s="1163"/>
      <c r="N113" s="924"/>
      <c r="O113" s="955" t="s">
        <v>1401</v>
      </c>
      <c r="P113" s="826" t="s">
        <v>1409</v>
      </c>
      <c r="Q113" s="826"/>
      <c r="R113" s="826"/>
      <c r="S113" s="826"/>
      <c r="T113" s="826"/>
      <c r="U113" s="826"/>
      <c r="V113" s="826"/>
      <c r="W113" s="826"/>
      <c r="X113" s="826"/>
      <c r="Y113" s="826"/>
      <c r="Z113" s="826"/>
      <c r="AA113" s="826"/>
      <c r="AB113" s="826"/>
      <c r="AC113" s="826"/>
      <c r="AD113" s="826"/>
      <c r="AE113" s="923"/>
      <c r="AG113" s="494"/>
      <c r="AH113" s="494"/>
      <c r="AI113" s="494"/>
      <c r="AJ113" s="545"/>
      <c r="AK113" s="812"/>
      <c r="AL113" s="815"/>
      <c r="AM113" s="813"/>
    </row>
    <row r="114" spans="1:39" ht="15.75" customHeight="1" x14ac:dyDescent="0.15">
      <c r="A114" s="1206"/>
      <c r="B114" s="503"/>
      <c r="C114" s="513"/>
      <c r="D114" s="513"/>
      <c r="E114" s="513"/>
      <c r="F114" s="1584"/>
      <c r="G114" s="1585"/>
      <c r="H114" s="1585"/>
      <c r="I114" s="1586"/>
      <c r="J114" s="1164"/>
      <c r="K114" s="1165"/>
      <c r="L114" s="1165"/>
      <c r="M114" s="1166"/>
      <c r="N114" s="1051" t="str">
        <f>'1.評価用_第一面_第五面'!R151</f>
        <v>□</v>
      </c>
      <c r="O114" s="950" t="s">
        <v>1405</v>
      </c>
      <c r="P114" s="950"/>
      <c r="Q114" s="950"/>
      <c r="R114" s="950"/>
      <c r="S114" s="950"/>
      <c r="T114" s="950"/>
      <c r="U114" s="950"/>
      <c r="V114" s="950"/>
      <c r="W114" s="950"/>
      <c r="X114" s="950"/>
      <c r="Y114" s="950"/>
      <c r="Z114" s="950"/>
      <c r="AA114" s="950"/>
      <c r="AB114" s="950"/>
      <c r="AC114" s="950"/>
      <c r="AD114" s="950"/>
      <c r="AE114" s="899"/>
      <c r="AG114" s="494"/>
      <c r="AH114" s="494"/>
      <c r="AI114" s="494"/>
      <c r="AJ114" s="545"/>
      <c r="AK114" s="812"/>
      <c r="AL114" s="815"/>
      <c r="AM114" s="813"/>
    </row>
    <row r="115" spans="1:39" ht="15.75" customHeight="1" x14ac:dyDescent="0.15">
      <c r="A115" s="1206"/>
      <c r="B115" s="503"/>
      <c r="C115" s="513"/>
      <c r="D115" s="513"/>
      <c r="E115" s="513"/>
      <c r="F115" s="1584"/>
      <c r="G115" s="1585"/>
      <c r="H115" s="1585"/>
      <c r="I115" s="1586"/>
      <c r="J115" s="1132" t="s">
        <v>1410</v>
      </c>
      <c r="K115" s="1115"/>
      <c r="L115" s="1115"/>
      <c r="M115" s="1116"/>
      <c r="N115" s="924" t="s">
        <v>1401</v>
      </c>
      <c r="O115" s="826" t="s">
        <v>1411</v>
      </c>
      <c r="P115" s="826"/>
      <c r="Q115" s="826"/>
      <c r="R115" s="826"/>
      <c r="S115" s="826"/>
      <c r="T115" s="826"/>
      <c r="U115" s="826"/>
      <c r="V115" s="826"/>
      <c r="W115" s="826"/>
      <c r="X115" s="954"/>
      <c r="Y115" s="952"/>
      <c r="Z115" s="826"/>
      <c r="AA115" s="826"/>
      <c r="AB115" s="826"/>
      <c r="AC115" s="826"/>
      <c r="AD115" s="826"/>
      <c r="AE115" s="923"/>
      <c r="AG115" s="494"/>
      <c r="AH115" s="494"/>
      <c r="AI115" s="494"/>
      <c r="AJ115" s="545"/>
      <c r="AK115" s="812"/>
      <c r="AL115" s="815"/>
      <c r="AM115" s="813"/>
    </row>
    <row r="116" spans="1:39" ht="15.75" customHeight="1" x14ac:dyDescent="0.15">
      <c r="A116" s="1206"/>
      <c r="B116" s="503"/>
      <c r="C116" s="513"/>
      <c r="D116" s="513"/>
      <c r="E116" s="513"/>
      <c r="F116" s="1584"/>
      <c r="G116" s="1585"/>
      <c r="H116" s="1585"/>
      <c r="I116" s="1586"/>
      <c r="J116" s="1153"/>
      <c r="K116" s="1118"/>
      <c r="L116" s="1118"/>
      <c r="M116" s="1119"/>
      <c r="N116" s="924" t="s">
        <v>1401</v>
      </c>
      <c r="O116" s="958" t="s">
        <v>1412</v>
      </c>
      <c r="P116" s="826"/>
      <c r="Q116" s="826"/>
      <c r="R116" s="826"/>
      <c r="S116" s="826"/>
      <c r="T116" s="826"/>
      <c r="U116" s="826"/>
      <c r="V116" s="826"/>
      <c r="W116" s="826"/>
      <c r="X116" s="826"/>
      <c r="Y116" s="952"/>
      <c r="Z116" s="826"/>
      <c r="AA116" s="826"/>
      <c r="AB116" s="826"/>
      <c r="AC116" s="826"/>
      <c r="AD116" s="826"/>
      <c r="AE116" s="923"/>
      <c r="AG116" s="494"/>
      <c r="AH116" s="494"/>
      <c r="AI116" s="494"/>
      <c r="AJ116" s="545"/>
      <c r="AK116" s="812"/>
      <c r="AL116" s="815"/>
      <c r="AM116" s="813"/>
    </row>
    <row r="117" spans="1:39" ht="15.75" customHeight="1" x14ac:dyDescent="0.15">
      <c r="A117" s="1206"/>
      <c r="B117" s="503"/>
      <c r="C117" s="513"/>
      <c r="D117" s="513"/>
      <c r="E117" s="513"/>
      <c r="F117" s="1584"/>
      <c r="G117" s="1585"/>
      <c r="H117" s="1585"/>
      <c r="I117" s="1586"/>
      <c r="J117" s="1153"/>
      <c r="K117" s="1118"/>
      <c r="L117" s="1118"/>
      <c r="M117" s="1119"/>
      <c r="N117" s="1051" t="str">
        <f>'1.評価用_第一面_第五面'!R154</f>
        <v>□</v>
      </c>
      <c r="O117" s="950" t="s">
        <v>1405</v>
      </c>
      <c r="P117" s="950"/>
      <c r="Q117" s="950"/>
      <c r="R117" s="950"/>
      <c r="S117" s="950"/>
      <c r="T117" s="950"/>
      <c r="U117" s="950"/>
      <c r="V117" s="950"/>
      <c r="W117" s="950"/>
      <c r="X117" s="950"/>
      <c r="Y117" s="950"/>
      <c r="Z117" s="950"/>
      <c r="AA117" s="950"/>
      <c r="AB117" s="950"/>
      <c r="AC117" s="950"/>
      <c r="AD117" s="950"/>
      <c r="AE117" s="899"/>
      <c r="AG117" s="494"/>
      <c r="AH117" s="494"/>
      <c r="AI117" s="494"/>
      <c r="AJ117" s="545"/>
      <c r="AK117" s="812"/>
      <c r="AL117" s="815"/>
      <c r="AM117" s="813"/>
    </row>
    <row r="118" spans="1:39" ht="15.75" customHeight="1" x14ac:dyDescent="0.15">
      <c r="A118" s="1206"/>
      <c r="B118" s="503"/>
      <c r="C118" s="513"/>
      <c r="D118" s="513"/>
      <c r="E118" s="513"/>
      <c r="F118" s="1584"/>
      <c r="G118" s="1585"/>
      <c r="H118" s="1585"/>
      <c r="I118" s="1586"/>
      <c r="J118" s="1132" t="s">
        <v>1413</v>
      </c>
      <c r="K118" s="1115"/>
      <c r="L118" s="1115"/>
      <c r="M118" s="1116"/>
      <c r="N118" s="1050" t="str">
        <f>'1.評価用_第一面_第五面'!R160</f>
        <v>□</v>
      </c>
      <c r="O118" s="826" t="s">
        <v>1405</v>
      </c>
      <c r="P118" s="826"/>
      <c r="Q118" s="826"/>
      <c r="R118" s="826"/>
      <c r="S118" s="826"/>
      <c r="T118" s="826"/>
      <c r="U118" s="826"/>
      <c r="V118" s="826"/>
      <c r="W118" s="826"/>
      <c r="X118" s="960"/>
      <c r="Y118" s="952"/>
      <c r="Z118" s="826"/>
      <c r="AA118" s="826"/>
      <c r="AB118" s="826"/>
      <c r="AC118" s="826"/>
      <c r="AD118" s="826"/>
      <c r="AE118" s="923"/>
      <c r="AG118" s="494"/>
      <c r="AH118" s="494"/>
      <c r="AI118" s="494"/>
      <c r="AJ118" s="545"/>
      <c r="AK118" s="812"/>
      <c r="AL118" s="815"/>
      <c r="AM118" s="813"/>
    </row>
    <row r="119" spans="1:39" ht="15.75" customHeight="1" x14ac:dyDescent="0.15">
      <c r="A119" s="1206"/>
      <c r="B119" s="503"/>
      <c r="C119" s="513"/>
      <c r="D119" s="513"/>
      <c r="E119" s="513"/>
      <c r="F119" s="1584"/>
      <c r="G119" s="1585"/>
      <c r="H119" s="1585"/>
      <c r="I119" s="1586"/>
      <c r="J119" s="1133"/>
      <c r="K119" s="1121"/>
      <c r="L119" s="1121"/>
      <c r="M119" s="1122"/>
      <c r="N119" s="961"/>
      <c r="O119" s="962"/>
      <c r="P119" s="950"/>
      <c r="Q119" s="950"/>
      <c r="R119" s="950"/>
      <c r="S119" s="950"/>
      <c r="T119" s="950"/>
      <c r="U119" s="950"/>
      <c r="V119" s="950"/>
      <c r="W119" s="950"/>
      <c r="X119" s="950"/>
      <c r="Y119" s="959"/>
      <c r="Z119" s="950"/>
      <c r="AA119" s="950"/>
      <c r="AB119" s="950"/>
      <c r="AC119" s="950"/>
      <c r="AD119" s="950"/>
      <c r="AE119" s="899"/>
      <c r="AG119" s="494"/>
      <c r="AH119" s="494"/>
      <c r="AI119" s="494"/>
      <c r="AJ119" s="545"/>
      <c r="AK119" s="812"/>
      <c r="AL119" s="815"/>
      <c r="AM119" s="813"/>
    </row>
    <row r="120" spans="1:39" ht="15.75" customHeight="1" x14ac:dyDescent="0.15">
      <c r="A120" s="1206"/>
      <c r="B120" s="503"/>
      <c r="C120" s="513"/>
      <c r="D120" s="513"/>
      <c r="E120" s="513"/>
      <c r="F120" s="1581" t="s">
        <v>1440</v>
      </c>
      <c r="G120" s="1582"/>
      <c r="H120" s="1582"/>
      <c r="I120" s="1583"/>
      <c r="J120" s="1124" t="s">
        <v>1414</v>
      </c>
      <c r="K120" s="1124"/>
      <c r="L120" s="1124"/>
      <c r="M120" s="1125"/>
      <c r="N120" s="970" t="s">
        <v>1401</v>
      </c>
      <c r="O120" s="971" t="s">
        <v>1415</v>
      </c>
      <c r="P120" s="933"/>
      <c r="Q120" s="933"/>
      <c r="R120" s="972" t="s">
        <v>1363</v>
      </c>
      <c r="S120" s="1580" t="str">
        <f>'1.評価用_第一面_第五面'!W172&amp;""</f>
        <v/>
      </c>
      <c r="T120" s="1580"/>
      <c r="U120" s="1580"/>
      <c r="V120" s="1580"/>
      <c r="W120" s="1580"/>
      <c r="X120" s="1580"/>
      <c r="Y120" s="1580"/>
      <c r="Z120" s="1580"/>
      <c r="AA120" s="1580"/>
      <c r="AB120" s="1580"/>
      <c r="AC120" s="1580"/>
      <c r="AD120" s="1580"/>
      <c r="AE120" s="934" t="s">
        <v>1364</v>
      </c>
      <c r="AG120" s="494"/>
      <c r="AH120" s="494"/>
      <c r="AI120" s="494"/>
      <c r="AJ120" s="545"/>
      <c r="AK120" s="812"/>
      <c r="AL120" s="815"/>
      <c r="AM120" s="813"/>
    </row>
    <row r="121" spans="1:39" ht="15.75" customHeight="1" x14ac:dyDescent="0.15">
      <c r="A121" s="1206"/>
      <c r="B121" s="503"/>
      <c r="C121" s="513"/>
      <c r="D121" s="513"/>
      <c r="E121" s="513"/>
      <c r="F121" s="1584"/>
      <c r="G121" s="1585"/>
      <c r="H121" s="1585"/>
      <c r="I121" s="1586"/>
      <c r="J121" s="1127"/>
      <c r="K121" s="1127"/>
      <c r="L121" s="1127"/>
      <c r="M121" s="1128"/>
      <c r="N121" s="946" t="s">
        <v>1401</v>
      </c>
      <c r="O121" s="958" t="s">
        <v>1416</v>
      </c>
      <c r="P121" s="826"/>
      <c r="Q121" s="826"/>
      <c r="R121" s="826"/>
      <c r="S121" s="826"/>
      <c r="T121" s="826"/>
      <c r="U121" s="826"/>
      <c r="V121" s="826"/>
      <c r="W121" s="826"/>
      <c r="X121" s="826"/>
      <c r="Y121" s="952"/>
      <c r="Z121" s="826"/>
      <c r="AA121" s="826"/>
      <c r="AB121" s="826"/>
      <c r="AC121" s="826"/>
      <c r="AD121" s="826"/>
      <c r="AE121" s="923"/>
      <c r="AG121" s="494"/>
      <c r="AH121" s="494"/>
      <c r="AI121" s="494"/>
      <c r="AJ121" s="545"/>
      <c r="AK121" s="812"/>
      <c r="AL121" s="815"/>
      <c r="AM121" s="813"/>
    </row>
    <row r="122" spans="1:39" ht="15.75" customHeight="1" x14ac:dyDescent="0.15">
      <c r="A122" s="1206"/>
      <c r="B122" s="503"/>
      <c r="C122" s="513"/>
      <c r="D122" s="513"/>
      <c r="E122" s="513"/>
      <c r="F122" s="1584"/>
      <c r="G122" s="1585"/>
      <c r="H122" s="1585"/>
      <c r="I122" s="1586"/>
      <c r="J122" s="1130"/>
      <c r="K122" s="1130"/>
      <c r="L122" s="1130"/>
      <c r="M122" s="1131"/>
      <c r="N122" s="964"/>
      <c r="O122" s="965" t="s">
        <v>1363</v>
      </c>
      <c r="P122" s="1594" t="str">
        <f>'1.評価用_第一面_第五面'!T174&amp;""</f>
        <v/>
      </c>
      <c r="Q122" s="1594"/>
      <c r="R122" s="1594"/>
      <c r="S122" s="1594"/>
      <c r="T122" s="1594"/>
      <c r="U122" s="1594"/>
      <c r="V122" s="1594"/>
      <c r="W122" s="1594"/>
      <c r="X122" s="1594"/>
      <c r="Y122" s="1594"/>
      <c r="Z122" s="1594"/>
      <c r="AA122" s="1594"/>
      <c r="AB122" s="1594"/>
      <c r="AC122" s="1594"/>
      <c r="AD122" s="1594"/>
      <c r="AE122" s="899" t="s">
        <v>1364</v>
      </c>
      <c r="AG122" s="494"/>
      <c r="AH122" s="494"/>
      <c r="AI122" s="494"/>
      <c r="AJ122" s="545"/>
      <c r="AK122" s="812"/>
      <c r="AL122" s="815"/>
      <c r="AM122" s="813"/>
    </row>
    <row r="123" spans="1:39" ht="15.75" customHeight="1" x14ac:dyDescent="0.15">
      <c r="A123" s="1206"/>
      <c r="B123" s="503"/>
      <c r="C123" s="513"/>
      <c r="D123" s="513"/>
      <c r="E123" s="513"/>
      <c r="F123" s="1584"/>
      <c r="G123" s="1585"/>
      <c r="H123" s="1585"/>
      <c r="I123" s="1586"/>
      <c r="J123" s="1124" t="s">
        <v>1417</v>
      </c>
      <c r="K123" s="1124"/>
      <c r="L123" s="1124"/>
      <c r="M123" s="1125"/>
      <c r="N123" s="946" t="s">
        <v>1401</v>
      </c>
      <c r="O123" s="958" t="s">
        <v>1418</v>
      </c>
      <c r="P123" s="826"/>
      <c r="Q123" s="826"/>
      <c r="R123" s="963" t="s">
        <v>1363</v>
      </c>
      <c r="S123" s="1580" t="str">
        <f>'1.評価用_第一面_第五面'!W175&amp;""</f>
        <v/>
      </c>
      <c r="T123" s="1580"/>
      <c r="U123" s="1580"/>
      <c r="V123" s="1580"/>
      <c r="W123" s="1580"/>
      <c r="X123" s="1580"/>
      <c r="Y123" s="1580"/>
      <c r="Z123" s="1580"/>
      <c r="AA123" s="1580"/>
      <c r="AB123" s="1580"/>
      <c r="AC123" s="1580"/>
      <c r="AD123" s="1580"/>
      <c r="AE123" s="923" t="s">
        <v>1364</v>
      </c>
      <c r="AG123" s="494"/>
      <c r="AH123" s="494"/>
      <c r="AI123" s="494"/>
      <c r="AJ123" s="545"/>
      <c r="AK123" s="812"/>
      <c r="AL123" s="815"/>
      <c r="AM123" s="813"/>
    </row>
    <row r="124" spans="1:39" ht="15.75" customHeight="1" x14ac:dyDescent="0.15">
      <c r="A124" s="1206"/>
      <c r="B124" s="503"/>
      <c r="C124" s="513"/>
      <c r="D124" s="513"/>
      <c r="E124" s="513"/>
      <c r="F124" s="1584"/>
      <c r="G124" s="1585"/>
      <c r="H124" s="1585"/>
      <c r="I124" s="1586"/>
      <c r="J124" s="1127"/>
      <c r="K124" s="1127"/>
      <c r="L124" s="1127"/>
      <c r="M124" s="1128"/>
      <c r="N124" s="946" t="s">
        <v>1401</v>
      </c>
      <c r="O124" s="958" t="s">
        <v>1419</v>
      </c>
      <c r="P124" s="826"/>
      <c r="Q124" s="826"/>
      <c r="R124" s="826"/>
      <c r="S124" s="826"/>
      <c r="T124" s="826"/>
      <c r="U124" s="826"/>
      <c r="V124" s="826"/>
      <c r="W124" s="826"/>
      <c r="X124" s="826"/>
      <c r="Y124" s="952"/>
      <c r="Z124" s="826"/>
      <c r="AA124" s="826"/>
      <c r="AB124" s="826"/>
      <c r="AC124" s="826"/>
      <c r="AD124" s="826"/>
      <c r="AE124" s="923"/>
      <c r="AG124" s="494"/>
      <c r="AH124" s="494"/>
      <c r="AI124" s="494"/>
      <c r="AJ124" s="545"/>
      <c r="AK124" s="812"/>
      <c r="AL124" s="815"/>
      <c r="AM124" s="813"/>
    </row>
    <row r="125" spans="1:39" ht="15.75" customHeight="1" x14ac:dyDescent="0.15">
      <c r="A125" s="1206"/>
      <c r="B125" s="503"/>
      <c r="C125" s="513"/>
      <c r="D125" s="513"/>
      <c r="E125" s="513"/>
      <c r="F125" s="1584"/>
      <c r="G125" s="1585"/>
      <c r="H125" s="1585"/>
      <c r="I125" s="1586"/>
      <c r="J125" s="1130"/>
      <c r="K125" s="1130"/>
      <c r="L125" s="1130"/>
      <c r="M125" s="1131"/>
      <c r="N125" s="964"/>
      <c r="O125" s="965" t="s">
        <v>1363</v>
      </c>
      <c r="P125" s="1594" t="str">
        <f>'1.評価用_第一面_第五面'!T177&amp;""</f>
        <v/>
      </c>
      <c r="Q125" s="1594"/>
      <c r="R125" s="1594"/>
      <c r="S125" s="1594"/>
      <c r="T125" s="1594"/>
      <c r="U125" s="1594"/>
      <c r="V125" s="1594"/>
      <c r="W125" s="1594"/>
      <c r="X125" s="1594"/>
      <c r="Y125" s="1594"/>
      <c r="Z125" s="1594"/>
      <c r="AA125" s="1594"/>
      <c r="AB125" s="1594"/>
      <c r="AC125" s="1594"/>
      <c r="AD125" s="1594"/>
      <c r="AE125" s="899" t="s">
        <v>1364</v>
      </c>
      <c r="AG125" s="494"/>
      <c r="AH125" s="494"/>
      <c r="AI125" s="494"/>
      <c r="AJ125" s="545"/>
      <c r="AK125" s="812"/>
      <c r="AL125" s="815"/>
      <c r="AM125" s="813"/>
    </row>
    <row r="126" spans="1:39" ht="15.75" customHeight="1" x14ac:dyDescent="0.15">
      <c r="A126" s="1206"/>
      <c r="B126" s="503"/>
      <c r="C126" s="513"/>
      <c r="D126" s="513"/>
      <c r="E126" s="513"/>
      <c r="F126" s="1584"/>
      <c r="G126" s="1585"/>
      <c r="H126" s="1585"/>
      <c r="I126" s="1586"/>
      <c r="J126" s="1115" t="s">
        <v>1420</v>
      </c>
      <c r="K126" s="1115"/>
      <c r="L126" s="1115"/>
      <c r="M126" s="1116"/>
      <c r="N126" s="946" t="s">
        <v>1401</v>
      </c>
      <c r="O126" s="958" t="s">
        <v>1426</v>
      </c>
      <c r="P126" s="973"/>
      <c r="Q126" s="973"/>
      <c r="R126" s="973"/>
      <c r="S126" s="973"/>
      <c r="T126" s="973"/>
      <c r="U126" s="973"/>
      <c r="V126" s="973"/>
      <c r="W126" s="1052" t="str">
        <f>'1.評価用_第一面_第五面'!AA178</f>
        <v>□</v>
      </c>
      <c r="X126" s="973" t="s">
        <v>1427</v>
      </c>
      <c r="Y126" s="973"/>
      <c r="Z126" s="973"/>
      <c r="AA126" s="1052" t="str">
        <f>'1.評価用_第一面_第五面'!AE178</f>
        <v>□</v>
      </c>
      <c r="AB126" s="973" t="s">
        <v>1428</v>
      </c>
      <c r="AC126" s="973"/>
      <c r="AD126" s="973"/>
      <c r="AE126" s="923"/>
      <c r="AG126" s="494"/>
      <c r="AH126" s="494"/>
      <c r="AI126" s="494"/>
      <c r="AJ126" s="545"/>
      <c r="AK126" s="812"/>
      <c r="AL126" s="815"/>
      <c r="AM126" s="813"/>
    </row>
    <row r="127" spans="1:39" ht="15.75" customHeight="1" x14ac:dyDescent="0.15">
      <c r="A127" s="1206"/>
      <c r="B127" s="503"/>
      <c r="C127" s="513"/>
      <c r="D127" s="513"/>
      <c r="E127" s="513"/>
      <c r="F127" s="1584"/>
      <c r="G127" s="1585"/>
      <c r="H127" s="1585"/>
      <c r="I127" s="1586"/>
      <c r="J127" s="1118"/>
      <c r="K127" s="1118"/>
      <c r="L127" s="1118"/>
      <c r="M127" s="1119"/>
      <c r="N127" s="946" t="s">
        <v>1401</v>
      </c>
      <c r="O127" s="958" t="s">
        <v>1421</v>
      </c>
      <c r="P127" s="826"/>
      <c r="Q127" s="826"/>
      <c r="R127" s="826"/>
      <c r="S127" s="826"/>
      <c r="T127" s="826"/>
      <c r="U127" s="826"/>
      <c r="V127" s="826"/>
      <c r="W127" s="826"/>
      <c r="X127" s="826"/>
      <c r="Y127" s="952"/>
      <c r="Z127" s="826"/>
      <c r="AA127" s="826"/>
      <c r="AB127" s="826"/>
      <c r="AC127" s="826"/>
      <c r="AD127" s="826"/>
      <c r="AE127" s="923"/>
      <c r="AG127" s="494"/>
      <c r="AH127" s="494"/>
      <c r="AI127" s="494"/>
      <c r="AJ127" s="545"/>
      <c r="AK127" s="812"/>
      <c r="AL127" s="815"/>
      <c r="AM127" s="813"/>
    </row>
    <row r="128" spans="1:39" ht="15.75" customHeight="1" x14ac:dyDescent="0.15">
      <c r="A128" s="1206"/>
      <c r="B128" s="503"/>
      <c r="C128" s="513"/>
      <c r="D128" s="513"/>
      <c r="E128" s="513"/>
      <c r="F128" s="1584"/>
      <c r="G128" s="1585"/>
      <c r="H128" s="1585"/>
      <c r="I128" s="1586"/>
      <c r="J128" s="1121"/>
      <c r="K128" s="1121"/>
      <c r="L128" s="1121"/>
      <c r="M128" s="1122"/>
      <c r="N128" s="964"/>
      <c r="O128" s="965" t="s">
        <v>1363</v>
      </c>
      <c r="P128" s="1590" t="str">
        <f>'1.評価用_第一面_第五面'!T180&amp;""</f>
        <v/>
      </c>
      <c r="Q128" s="1590"/>
      <c r="R128" s="1590"/>
      <c r="S128" s="1590"/>
      <c r="T128" s="1590"/>
      <c r="U128" s="1590"/>
      <c r="V128" s="1590"/>
      <c r="W128" s="1590"/>
      <c r="X128" s="1590"/>
      <c r="Y128" s="1590"/>
      <c r="Z128" s="1590"/>
      <c r="AA128" s="1590"/>
      <c r="AB128" s="1590"/>
      <c r="AC128" s="1590"/>
      <c r="AD128" s="1590"/>
      <c r="AE128" s="899" t="s">
        <v>1364</v>
      </c>
      <c r="AG128" s="494"/>
      <c r="AH128" s="494"/>
      <c r="AI128" s="494"/>
      <c r="AJ128" s="545"/>
      <c r="AK128" s="812"/>
      <c r="AL128" s="815"/>
      <c r="AM128" s="813"/>
    </row>
    <row r="129" spans="1:39" ht="15.75" customHeight="1" x14ac:dyDescent="0.15">
      <c r="A129" s="1206"/>
      <c r="B129" s="503"/>
      <c r="C129" s="513"/>
      <c r="D129" s="513"/>
      <c r="E129" s="513"/>
      <c r="F129" s="1584"/>
      <c r="G129" s="1585"/>
      <c r="H129" s="1585"/>
      <c r="I129" s="1586"/>
      <c r="J129" s="1115" t="s">
        <v>1422</v>
      </c>
      <c r="K129" s="1115"/>
      <c r="L129" s="1115"/>
      <c r="M129" s="1116"/>
      <c r="N129" s="1053" t="str">
        <f>'1.評価用_第一面_第五面'!R181</f>
        <v>□</v>
      </c>
      <c r="O129" s="933" t="s">
        <v>1429</v>
      </c>
      <c r="P129" s="933"/>
      <c r="Q129" s="933"/>
      <c r="R129" s="933"/>
      <c r="S129" s="933"/>
      <c r="T129" s="933"/>
      <c r="U129" s="933"/>
      <c r="V129" s="933"/>
      <c r="W129" s="933"/>
      <c r="X129" s="960"/>
      <c r="Y129" s="952"/>
      <c r="Z129" s="933"/>
      <c r="AA129" s="933"/>
      <c r="AB129" s="933"/>
      <c r="AC129" s="933"/>
      <c r="AD129" s="933"/>
      <c r="AE129" s="934"/>
      <c r="AG129" s="494"/>
      <c r="AH129" s="494"/>
      <c r="AI129" s="494"/>
      <c r="AJ129" s="545"/>
      <c r="AK129" s="812"/>
      <c r="AL129" s="815"/>
      <c r="AM129" s="813"/>
    </row>
    <row r="130" spans="1:39" ht="15.75" customHeight="1" x14ac:dyDescent="0.15">
      <c r="A130" s="1206"/>
      <c r="B130" s="503"/>
      <c r="C130" s="513"/>
      <c r="D130" s="513"/>
      <c r="E130" s="513"/>
      <c r="F130" s="1584"/>
      <c r="G130" s="1585"/>
      <c r="H130" s="1585"/>
      <c r="I130" s="1586"/>
      <c r="J130" s="1115" t="s">
        <v>1424</v>
      </c>
      <c r="K130" s="1115"/>
      <c r="L130" s="1115"/>
      <c r="M130" s="1116"/>
      <c r="N130" s="1050" t="str">
        <f>'1.評価用_第一面_第五面'!R182</f>
        <v>□</v>
      </c>
      <c r="O130" s="933" t="s">
        <v>1425</v>
      </c>
      <c r="P130" s="933"/>
      <c r="Q130" s="933"/>
      <c r="R130" s="933"/>
      <c r="S130" s="933"/>
      <c r="T130" s="933"/>
      <c r="U130" s="972" t="s">
        <v>1363</v>
      </c>
      <c r="V130" s="1580" t="str">
        <f>'1.評価用_第一面_第五面'!Z182&amp;""</f>
        <v/>
      </c>
      <c r="W130" s="1580"/>
      <c r="X130" s="1580"/>
      <c r="Y130" s="1580"/>
      <c r="Z130" s="1580"/>
      <c r="AA130" s="1580"/>
      <c r="AB130" s="1580"/>
      <c r="AC130" s="1580"/>
      <c r="AD130" s="1580"/>
      <c r="AE130" s="934" t="s">
        <v>1364</v>
      </c>
      <c r="AG130" s="494"/>
      <c r="AH130" s="494"/>
      <c r="AI130" s="494"/>
      <c r="AJ130" s="545"/>
      <c r="AK130" s="812"/>
      <c r="AL130" s="815"/>
      <c r="AM130" s="813"/>
    </row>
    <row r="131" spans="1:39" ht="15.75" customHeight="1" x14ac:dyDescent="0.15">
      <c r="A131" s="1206"/>
      <c r="B131" s="503"/>
      <c r="C131" s="513"/>
      <c r="D131" s="513"/>
      <c r="E131" s="513"/>
      <c r="F131" s="1584"/>
      <c r="G131" s="1585"/>
      <c r="H131" s="1585"/>
      <c r="I131" s="1586"/>
      <c r="J131" s="1035"/>
      <c r="K131" s="1035"/>
      <c r="L131" s="1035"/>
      <c r="M131" s="1036"/>
      <c r="N131" s="946" t="s">
        <v>1401</v>
      </c>
      <c r="O131" s="826" t="s">
        <v>1430</v>
      </c>
      <c r="P131" s="826"/>
      <c r="Q131" s="826"/>
      <c r="R131" s="826"/>
      <c r="S131" s="826"/>
      <c r="T131" s="826"/>
      <c r="U131" s="963"/>
      <c r="V131" s="975"/>
      <c r="W131" s="975"/>
      <c r="X131" s="975"/>
      <c r="Y131" s="975"/>
      <c r="Z131" s="975"/>
      <c r="AA131" s="975"/>
      <c r="AB131" s="975"/>
      <c r="AC131" s="975"/>
      <c r="AD131" s="975"/>
      <c r="AE131" s="923"/>
      <c r="AG131" s="494"/>
      <c r="AH131" s="494"/>
      <c r="AI131" s="494"/>
      <c r="AJ131" s="545"/>
      <c r="AK131" s="812"/>
      <c r="AL131" s="815"/>
      <c r="AM131" s="813"/>
    </row>
    <row r="132" spans="1:39" ht="15.75" customHeight="1" x14ac:dyDescent="0.15">
      <c r="A132" s="1206"/>
      <c r="B132" s="503"/>
      <c r="C132" s="513"/>
      <c r="D132" s="513"/>
      <c r="E132" s="513"/>
      <c r="F132" s="1584"/>
      <c r="G132" s="1585"/>
      <c r="H132" s="1585"/>
      <c r="I132" s="1586"/>
      <c r="J132" s="1035"/>
      <c r="K132" s="1035"/>
      <c r="L132" s="1035"/>
      <c r="M132" s="1036"/>
      <c r="N132" s="946"/>
      <c r="O132" s="1047" t="str">
        <f>'1.評価用_第一面_第五面'!S184</f>
        <v>□</v>
      </c>
      <c r="P132" s="826" t="s">
        <v>1431</v>
      </c>
      <c r="Q132" s="826"/>
      <c r="R132" s="826"/>
      <c r="S132" s="826"/>
      <c r="T132" s="826"/>
      <c r="U132" s="963"/>
      <c r="V132" s="975"/>
      <c r="W132" s="975"/>
      <c r="X132" s="975"/>
      <c r="Y132" s="975"/>
      <c r="Z132" s="975"/>
      <c r="AA132" s="975"/>
      <c r="AB132" s="975"/>
      <c r="AC132" s="975"/>
      <c r="AD132" s="975"/>
      <c r="AE132" s="923"/>
      <c r="AG132" s="494"/>
      <c r="AH132" s="494"/>
      <c r="AI132" s="494"/>
      <c r="AJ132" s="545"/>
      <c r="AK132" s="812"/>
      <c r="AL132" s="815"/>
      <c r="AM132" s="813"/>
    </row>
    <row r="133" spans="1:39" ht="15.75" customHeight="1" x14ac:dyDescent="0.15">
      <c r="A133" s="1206"/>
      <c r="B133" s="503"/>
      <c r="C133" s="513"/>
      <c r="D133" s="513"/>
      <c r="E133" s="513"/>
      <c r="F133" s="1584"/>
      <c r="G133" s="1585"/>
      <c r="H133" s="1585"/>
      <c r="I133" s="1586"/>
      <c r="J133" s="1035"/>
      <c r="K133" s="1035"/>
      <c r="L133" s="1035"/>
      <c r="M133" s="1036"/>
      <c r="N133" s="946"/>
      <c r="O133" s="1047" t="str">
        <f>'1.評価用_第一面_第五面'!S185</f>
        <v>□</v>
      </c>
      <c r="P133" s="826" t="s">
        <v>1432</v>
      </c>
      <c r="Q133" s="826"/>
      <c r="R133" s="826"/>
      <c r="S133" s="826"/>
      <c r="T133" s="826"/>
      <c r="U133" s="963"/>
      <c r="V133" s="975"/>
      <c r="W133" s="975"/>
      <c r="X133" s="975"/>
      <c r="Y133" s="975"/>
      <c r="Z133" s="975"/>
      <c r="AA133" s="975"/>
      <c r="AB133" s="975"/>
      <c r="AC133" s="975"/>
      <c r="AD133" s="975"/>
      <c r="AE133" s="923"/>
      <c r="AG133" s="494"/>
      <c r="AH133" s="494"/>
      <c r="AI133" s="494"/>
      <c r="AJ133" s="545"/>
      <c r="AK133" s="812"/>
      <c r="AL133" s="815"/>
      <c r="AM133" s="813"/>
    </row>
    <row r="134" spans="1:39" ht="15.75" customHeight="1" thickBot="1" x14ac:dyDescent="0.2">
      <c r="A134" s="1350"/>
      <c r="B134" s="811"/>
      <c r="C134" s="814"/>
      <c r="D134" s="814"/>
      <c r="E134" s="814"/>
      <c r="F134" s="1587"/>
      <c r="G134" s="1588"/>
      <c r="H134" s="1588"/>
      <c r="I134" s="1589"/>
      <c r="J134" s="1037"/>
      <c r="K134" s="1037"/>
      <c r="L134" s="1037"/>
      <c r="M134" s="1038"/>
      <c r="N134" s="997"/>
      <c r="O134" s="1054" t="str">
        <f>'1.評価用_第一面_第五面'!S186</f>
        <v>□</v>
      </c>
      <c r="P134" s="998" t="s">
        <v>1433</v>
      </c>
      <c r="Q134" s="998"/>
      <c r="R134" s="998"/>
      <c r="S134" s="998"/>
      <c r="T134" s="998"/>
      <c r="U134" s="999"/>
      <c r="V134" s="1000"/>
      <c r="W134" s="1000"/>
      <c r="X134" s="1000"/>
      <c r="Y134" s="1000"/>
      <c r="Z134" s="1000"/>
      <c r="AA134" s="1000"/>
      <c r="AB134" s="1000"/>
      <c r="AC134" s="1000"/>
      <c r="AD134" s="1000"/>
      <c r="AE134" s="941"/>
      <c r="AF134" s="805"/>
      <c r="AG134" s="489"/>
      <c r="AH134" s="489"/>
      <c r="AI134" s="489"/>
      <c r="AJ134" s="1001"/>
      <c r="AK134" s="810"/>
      <c r="AL134" s="1002"/>
      <c r="AM134" s="1003"/>
    </row>
    <row r="135" spans="1:39" ht="6" customHeight="1" x14ac:dyDescent="0.15">
      <c r="A135" s="377"/>
      <c r="B135" s="255"/>
      <c r="O135" s="70"/>
    </row>
    <row r="136" spans="1:39" ht="15.75" customHeight="1" thickBot="1" x14ac:dyDescent="0.2">
      <c r="A136" s="438" t="s">
        <v>904</v>
      </c>
      <c r="B136" s="171"/>
      <c r="C136" s="176"/>
      <c r="D136" s="176"/>
      <c r="E136" s="176"/>
      <c r="F136" s="403"/>
      <c r="G136" s="403"/>
      <c r="H136" s="403"/>
      <c r="I136" s="403"/>
      <c r="J136" s="403"/>
      <c r="K136" s="403"/>
      <c r="L136" s="403"/>
      <c r="M136" s="403"/>
      <c r="N136" s="501"/>
      <c r="O136" s="255"/>
      <c r="P136" s="496"/>
      <c r="Q136" s="496"/>
      <c r="R136" s="496"/>
      <c r="S136" s="176"/>
      <c r="T136" s="496"/>
      <c r="U136" s="496"/>
      <c r="V136" s="496"/>
      <c r="W136" s="176"/>
      <c r="X136" s="501"/>
      <c r="Y136" s="501"/>
      <c r="Z136" s="501"/>
      <c r="AA136" s="501"/>
      <c r="AB136" s="501"/>
      <c r="AC136" s="501"/>
      <c r="AD136" s="501"/>
      <c r="AE136" s="501"/>
      <c r="AF136" s="171"/>
      <c r="AG136" s="171"/>
      <c r="AH136" s="176"/>
      <c r="AI136" s="176"/>
      <c r="AJ136" s="176"/>
      <c r="AK136" s="171"/>
      <c r="AL136" s="171"/>
      <c r="AM136" s="171"/>
    </row>
    <row r="137" spans="1:39" ht="15.75" customHeight="1" x14ac:dyDescent="0.15">
      <c r="A137" s="1525" t="s">
        <v>905</v>
      </c>
      <c r="B137" s="1526"/>
      <c r="C137" s="1526"/>
      <c r="D137" s="1526"/>
      <c r="E137" s="1526"/>
      <c r="F137" s="1526" t="s">
        <v>26</v>
      </c>
      <c r="G137" s="1526"/>
      <c r="H137" s="1526"/>
      <c r="I137" s="1526"/>
      <c r="J137" s="1526"/>
      <c r="K137" s="1526"/>
      <c r="L137" s="1526"/>
      <c r="M137" s="1526"/>
      <c r="N137" s="1526"/>
      <c r="O137" s="1526"/>
      <c r="P137" s="1526"/>
      <c r="Q137" s="1526"/>
      <c r="R137" s="1526"/>
      <c r="S137" s="1526"/>
      <c r="T137" s="1526" t="s">
        <v>906</v>
      </c>
      <c r="U137" s="1526"/>
      <c r="V137" s="1526"/>
      <c r="W137" s="1526"/>
      <c r="X137" s="1526"/>
      <c r="Y137" s="1526"/>
      <c r="Z137" s="1526"/>
      <c r="AA137" s="1526"/>
      <c r="AB137" s="1526"/>
      <c r="AC137" s="1526"/>
      <c r="AD137" s="1526" t="s">
        <v>1170</v>
      </c>
      <c r="AE137" s="1526"/>
      <c r="AF137" s="1526"/>
      <c r="AG137" s="1526"/>
      <c r="AH137" s="1526"/>
      <c r="AI137" s="1526"/>
      <c r="AJ137" s="1526"/>
      <c r="AK137" s="1526"/>
      <c r="AL137" s="1526"/>
      <c r="AM137" s="1527"/>
    </row>
    <row r="138" spans="1:39" ht="15.75" customHeight="1" x14ac:dyDescent="0.15">
      <c r="A138" s="1500" t="s">
        <v>1176</v>
      </c>
      <c r="B138" s="1501"/>
      <c r="C138" s="1501"/>
      <c r="D138" s="1501"/>
      <c r="E138" s="1502"/>
      <c r="F138" s="99" t="s">
        <v>587</v>
      </c>
      <c r="G138" s="495" t="s">
        <v>907</v>
      </c>
      <c r="H138" s="512"/>
      <c r="I138" s="512"/>
      <c r="J138" s="512"/>
      <c r="K138" s="197" t="s">
        <v>587</v>
      </c>
      <c r="L138" s="495" t="s">
        <v>597</v>
      </c>
      <c r="M138" s="512"/>
      <c r="N138" s="497"/>
      <c r="O138" s="495"/>
      <c r="P138" s="81" t="s">
        <v>587</v>
      </c>
      <c r="Q138" s="495" t="s">
        <v>593</v>
      </c>
      <c r="R138" s="495"/>
      <c r="S138" s="439"/>
      <c r="T138" s="1611"/>
      <c r="U138" s="1611"/>
      <c r="V138" s="1611"/>
      <c r="W138" s="1611"/>
      <c r="X138" s="1611"/>
      <c r="Y138" s="1611"/>
      <c r="Z138" s="1611"/>
      <c r="AA138" s="1611"/>
      <c r="AB138" s="1611"/>
      <c r="AC138" s="1611"/>
      <c r="AD138" s="1512" t="s">
        <v>587</v>
      </c>
      <c r="AE138" s="1514" t="s">
        <v>908</v>
      </c>
      <c r="AF138" s="1514"/>
      <c r="AG138" s="1514"/>
      <c r="AH138" s="1516" t="s">
        <v>587</v>
      </c>
      <c r="AI138" s="1514" t="s">
        <v>909</v>
      </c>
      <c r="AJ138" s="1514"/>
      <c r="AK138" s="1514"/>
      <c r="AL138" s="1514"/>
      <c r="AM138" s="1523"/>
    </row>
    <row r="139" spans="1:39" ht="15.75" customHeight="1" x14ac:dyDescent="0.15">
      <c r="A139" s="1503"/>
      <c r="B139" s="1504"/>
      <c r="C139" s="1504"/>
      <c r="D139" s="1504"/>
      <c r="E139" s="1505"/>
      <c r="F139" s="104" t="s">
        <v>587</v>
      </c>
      <c r="G139" s="106" t="s">
        <v>910</v>
      </c>
      <c r="H139" s="440"/>
      <c r="I139" s="440"/>
      <c r="J139" s="440"/>
      <c r="K139" s="441" t="s">
        <v>587</v>
      </c>
      <c r="L139" s="106" t="s">
        <v>911</v>
      </c>
      <c r="M139" s="440"/>
      <c r="N139" s="440"/>
      <c r="O139" s="440"/>
      <c r="P139" s="440"/>
      <c r="Q139" s="440"/>
      <c r="R139" s="440"/>
      <c r="S139" s="442"/>
      <c r="T139" s="1611"/>
      <c r="U139" s="1611"/>
      <c r="V139" s="1611"/>
      <c r="W139" s="1611"/>
      <c r="X139" s="1611"/>
      <c r="Y139" s="1611"/>
      <c r="Z139" s="1611"/>
      <c r="AA139" s="1611"/>
      <c r="AB139" s="1611"/>
      <c r="AC139" s="1611"/>
      <c r="AD139" s="1513"/>
      <c r="AE139" s="1515"/>
      <c r="AF139" s="1515"/>
      <c r="AG139" s="1515"/>
      <c r="AH139" s="1517"/>
      <c r="AI139" s="1515"/>
      <c r="AJ139" s="1515"/>
      <c r="AK139" s="1515"/>
      <c r="AL139" s="1515"/>
      <c r="AM139" s="1524"/>
    </row>
    <row r="140" spans="1:39" ht="15.75" customHeight="1" x14ac:dyDescent="0.15">
      <c r="A140" s="1528" t="s">
        <v>1177</v>
      </c>
      <c r="B140" s="1529"/>
      <c r="C140" s="1529"/>
      <c r="D140" s="1529"/>
      <c r="E140" s="1530"/>
      <c r="F140" s="99" t="s">
        <v>587</v>
      </c>
      <c r="G140" s="495" t="s">
        <v>907</v>
      </c>
      <c r="H140" s="209"/>
      <c r="I140" s="209"/>
      <c r="J140" s="209"/>
      <c r="K140" s="197" t="s">
        <v>587</v>
      </c>
      <c r="L140" s="495" t="s">
        <v>597</v>
      </c>
      <c r="M140" s="209"/>
      <c r="N140" s="209"/>
      <c r="O140" s="209"/>
      <c r="P140" s="81" t="s">
        <v>587</v>
      </c>
      <c r="Q140" s="495" t="s">
        <v>593</v>
      </c>
      <c r="R140" s="495"/>
      <c r="S140" s="240"/>
      <c r="T140" s="1608"/>
      <c r="U140" s="1608"/>
      <c r="V140" s="1608"/>
      <c r="W140" s="1608"/>
      <c r="X140" s="1608"/>
      <c r="Y140" s="1608"/>
      <c r="Z140" s="1608"/>
      <c r="AA140" s="1608"/>
      <c r="AB140" s="1608"/>
      <c r="AC140" s="1608"/>
      <c r="AD140" s="1512" t="s">
        <v>587</v>
      </c>
      <c r="AE140" s="1514" t="s">
        <v>908</v>
      </c>
      <c r="AF140" s="1514"/>
      <c r="AG140" s="1514"/>
      <c r="AH140" s="1516" t="s">
        <v>587</v>
      </c>
      <c r="AI140" s="1514" t="s">
        <v>909</v>
      </c>
      <c r="AJ140" s="1514"/>
      <c r="AK140" s="1514"/>
      <c r="AL140" s="1514"/>
      <c r="AM140" s="1523"/>
    </row>
    <row r="141" spans="1:39" ht="15.75" customHeight="1" x14ac:dyDescent="0.15">
      <c r="A141" s="1531"/>
      <c r="B141" s="1532"/>
      <c r="C141" s="1532"/>
      <c r="D141" s="1532"/>
      <c r="E141" s="1533"/>
      <c r="F141" s="104" t="s">
        <v>587</v>
      </c>
      <c r="G141" s="106" t="s">
        <v>910</v>
      </c>
      <c r="H141" s="440"/>
      <c r="I141" s="440"/>
      <c r="J141" s="440"/>
      <c r="K141" s="441" t="s">
        <v>587</v>
      </c>
      <c r="L141" s="106" t="s">
        <v>911</v>
      </c>
      <c r="M141" s="440"/>
      <c r="N141" s="440"/>
      <c r="O141" s="440"/>
      <c r="P141" s="440"/>
      <c r="Q141" s="440"/>
      <c r="R141" s="440"/>
      <c r="S141" s="442"/>
      <c r="T141" s="1608"/>
      <c r="U141" s="1608"/>
      <c r="V141" s="1608"/>
      <c r="W141" s="1608"/>
      <c r="X141" s="1608"/>
      <c r="Y141" s="1608"/>
      <c r="Z141" s="1608"/>
      <c r="AA141" s="1608"/>
      <c r="AB141" s="1608"/>
      <c r="AC141" s="1608"/>
      <c r="AD141" s="1513"/>
      <c r="AE141" s="1515"/>
      <c r="AF141" s="1515"/>
      <c r="AG141" s="1515"/>
      <c r="AH141" s="1517"/>
      <c r="AI141" s="1515"/>
      <c r="AJ141" s="1515"/>
      <c r="AK141" s="1515"/>
      <c r="AL141" s="1515"/>
      <c r="AM141" s="1524"/>
    </row>
    <row r="142" spans="1:39" ht="15.75" customHeight="1" x14ac:dyDescent="0.15">
      <c r="A142" s="1528" t="s">
        <v>1178</v>
      </c>
      <c r="B142" s="1529"/>
      <c r="C142" s="1529"/>
      <c r="D142" s="1529"/>
      <c r="E142" s="1530"/>
      <c r="F142" s="99" t="s">
        <v>587</v>
      </c>
      <c r="G142" s="495" t="s">
        <v>907</v>
      </c>
      <c r="H142" s="209"/>
      <c r="I142" s="209"/>
      <c r="J142" s="209"/>
      <c r="K142" s="197" t="s">
        <v>587</v>
      </c>
      <c r="L142" s="495" t="s">
        <v>597</v>
      </c>
      <c r="M142" s="209"/>
      <c r="N142" s="209"/>
      <c r="O142" s="209"/>
      <c r="P142" s="81" t="s">
        <v>587</v>
      </c>
      <c r="Q142" s="495" t="s">
        <v>593</v>
      </c>
      <c r="R142" s="495"/>
      <c r="S142" s="240"/>
      <c r="T142" s="1608"/>
      <c r="U142" s="1608"/>
      <c r="V142" s="1608"/>
      <c r="W142" s="1608"/>
      <c r="X142" s="1608"/>
      <c r="Y142" s="1608"/>
      <c r="Z142" s="1608"/>
      <c r="AA142" s="1608"/>
      <c r="AB142" s="1608"/>
      <c r="AC142" s="1608"/>
      <c r="AD142" s="1512" t="s">
        <v>587</v>
      </c>
      <c r="AE142" s="1514" t="s">
        <v>908</v>
      </c>
      <c r="AF142" s="1514"/>
      <c r="AG142" s="1514"/>
      <c r="AH142" s="1516" t="s">
        <v>587</v>
      </c>
      <c r="AI142" s="1514" t="s">
        <v>909</v>
      </c>
      <c r="AJ142" s="1514"/>
      <c r="AK142" s="1514"/>
      <c r="AL142" s="1514"/>
      <c r="AM142" s="1523"/>
    </row>
    <row r="143" spans="1:39" ht="15.75" customHeight="1" x14ac:dyDescent="0.15">
      <c r="A143" s="1531"/>
      <c r="B143" s="1532"/>
      <c r="C143" s="1532"/>
      <c r="D143" s="1532"/>
      <c r="E143" s="1533"/>
      <c r="F143" s="104" t="s">
        <v>587</v>
      </c>
      <c r="G143" s="106" t="s">
        <v>910</v>
      </c>
      <c r="H143" s="440"/>
      <c r="I143" s="440"/>
      <c r="J143" s="440"/>
      <c r="K143" s="441" t="s">
        <v>587</v>
      </c>
      <c r="L143" s="106" t="s">
        <v>911</v>
      </c>
      <c r="M143" s="440"/>
      <c r="N143" s="440"/>
      <c r="O143" s="440"/>
      <c r="P143" s="440"/>
      <c r="Q143" s="440"/>
      <c r="R143" s="440"/>
      <c r="S143" s="442"/>
      <c r="T143" s="1608"/>
      <c r="U143" s="1608"/>
      <c r="V143" s="1608"/>
      <c r="W143" s="1608"/>
      <c r="X143" s="1608"/>
      <c r="Y143" s="1608"/>
      <c r="Z143" s="1608"/>
      <c r="AA143" s="1608"/>
      <c r="AB143" s="1608"/>
      <c r="AC143" s="1608"/>
      <c r="AD143" s="1513"/>
      <c r="AE143" s="1515"/>
      <c r="AF143" s="1515"/>
      <c r="AG143" s="1515"/>
      <c r="AH143" s="1517"/>
      <c r="AI143" s="1515"/>
      <c r="AJ143" s="1515"/>
      <c r="AK143" s="1515"/>
      <c r="AL143" s="1515"/>
      <c r="AM143" s="1524"/>
    </row>
    <row r="144" spans="1:39" ht="15.75" customHeight="1" x14ac:dyDescent="0.15">
      <c r="A144" s="1528" t="s">
        <v>1179</v>
      </c>
      <c r="B144" s="1529"/>
      <c r="C144" s="1529"/>
      <c r="D144" s="1529"/>
      <c r="E144" s="1530"/>
      <c r="F144" s="99" t="s">
        <v>587</v>
      </c>
      <c r="G144" s="495" t="s">
        <v>907</v>
      </c>
      <c r="H144" s="209"/>
      <c r="I144" s="209"/>
      <c r="J144" s="209"/>
      <c r="K144" s="197" t="s">
        <v>587</v>
      </c>
      <c r="L144" s="495" t="s">
        <v>597</v>
      </c>
      <c r="M144" s="209"/>
      <c r="N144" s="209"/>
      <c r="O144" s="209"/>
      <c r="P144" s="81" t="s">
        <v>587</v>
      </c>
      <c r="Q144" s="495" t="s">
        <v>593</v>
      </c>
      <c r="R144" s="495"/>
      <c r="S144" s="240"/>
      <c r="T144" s="1608"/>
      <c r="U144" s="1608"/>
      <c r="V144" s="1608"/>
      <c r="W144" s="1608"/>
      <c r="X144" s="1608"/>
      <c r="Y144" s="1608"/>
      <c r="Z144" s="1608"/>
      <c r="AA144" s="1608"/>
      <c r="AB144" s="1608"/>
      <c r="AC144" s="1608"/>
      <c r="AD144" s="1512" t="s">
        <v>587</v>
      </c>
      <c r="AE144" s="1514" t="s">
        <v>908</v>
      </c>
      <c r="AF144" s="1514"/>
      <c r="AG144" s="1514"/>
      <c r="AH144" s="1516" t="s">
        <v>587</v>
      </c>
      <c r="AI144" s="1540" t="s">
        <v>909</v>
      </c>
      <c r="AJ144" s="1540"/>
      <c r="AK144" s="1540"/>
      <c r="AL144" s="1540"/>
      <c r="AM144" s="1541"/>
    </row>
    <row r="145" spans="1:39" ht="15.75" customHeight="1" thickBot="1" x14ac:dyDescent="0.2">
      <c r="A145" s="1544"/>
      <c r="B145" s="1545"/>
      <c r="C145" s="1545"/>
      <c r="D145" s="1545"/>
      <c r="E145" s="1546"/>
      <c r="F145" s="416" t="s">
        <v>587</v>
      </c>
      <c r="G145" s="443" t="s">
        <v>910</v>
      </c>
      <c r="H145" s="444"/>
      <c r="I145" s="444"/>
      <c r="J145" s="444"/>
      <c r="K145" s="445" t="s">
        <v>587</v>
      </c>
      <c r="L145" s="443" t="s">
        <v>911</v>
      </c>
      <c r="M145" s="444"/>
      <c r="N145" s="444"/>
      <c r="O145" s="444"/>
      <c r="P145" s="444"/>
      <c r="Q145" s="444"/>
      <c r="R145" s="444"/>
      <c r="S145" s="446"/>
      <c r="T145" s="1609"/>
      <c r="U145" s="1609"/>
      <c r="V145" s="1609"/>
      <c r="W145" s="1609"/>
      <c r="X145" s="1609"/>
      <c r="Y145" s="1609"/>
      <c r="Z145" s="1609"/>
      <c r="AA145" s="1609"/>
      <c r="AB145" s="1609"/>
      <c r="AC145" s="1609"/>
      <c r="AD145" s="1550"/>
      <c r="AE145" s="1542"/>
      <c r="AF145" s="1542"/>
      <c r="AG145" s="1542"/>
      <c r="AH145" s="1551"/>
      <c r="AI145" s="1542"/>
      <c r="AJ145" s="1542"/>
      <c r="AK145" s="1542"/>
      <c r="AL145" s="1542"/>
      <c r="AM145" s="1543"/>
    </row>
    <row r="146" spans="1:39" ht="15.75" customHeight="1" x14ac:dyDescent="0.15"/>
    <row r="147" spans="1:39" ht="15.75" customHeight="1" x14ac:dyDescent="0.15"/>
    <row r="148" spans="1:39" ht="15.75" customHeight="1" x14ac:dyDescent="0.15"/>
    <row r="149" spans="1:39" ht="15.75" customHeight="1" x14ac:dyDescent="0.15"/>
    <row r="150" spans="1:39" ht="15.75" customHeight="1" x14ac:dyDescent="0.15"/>
    <row r="151" spans="1:39" ht="15.75" customHeight="1" x14ac:dyDescent="0.15"/>
    <row r="152" spans="1:39" ht="15.75" customHeight="1" x14ac:dyDescent="0.15"/>
    <row r="153" spans="1:39" ht="15.75" customHeight="1" x14ac:dyDescent="0.15"/>
    <row r="154" spans="1:39" ht="15.75" customHeight="1" x14ac:dyDescent="0.15"/>
    <row r="155" spans="1:39" ht="15.75" customHeight="1" x14ac:dyDescent="0.15"/>
    <row r="156" spans="1:39" ht="15.75" customHeight="1" x14ac:dyDescent="0.15"/>
    <row r="157" spans="1:39" ht="15.75" customHeight="1" x14ac:dyDescent="0.15"/>
    <row r="158" spans="1:39" ht="15.75" customHeight="1" x14ac:dyDescent="0.15"/>
    <row r="159" spans="1:39" ht="15.75" customHeight="1" x14ac:dyDescent="0.15"/>
    <row r="160" spans="1:39" ht="15.75" customHeight="1" x14ac:dyDescent="0.15"/>
    <row r="161" ht="15.75" customHeight="1" x14ac:dyDescent="0.15"/>
    <row r="162" ht="15.75" customHeight="1" x14ac:dyDescent="0.15"/>
    <row r="163" ht="15.75" customHeight="1" x14ac:dyDescent="0.15"/>
    <row r="164" ht="15.75" customHeight="1" x14ac:dyDescent="0.15"/>
    <row r="165" ht="15.75" customHeight="1" x14ac:dyDescent="0.15"/>
    <row r="166" ht="15.75" customHeight="1" x14ac:dyDescent="0.15"/>
    <row r="167" ht="15.75" customHeight="1" x14ac:dyDescent="0.15"/>
    <row r="168" ht="15.75" customHeight="1" x14ac:dyDescent="0.15"/>
    <row r="169" ht="15.75" customHeight="1" x14ac:dyDescent="0.15"/>
    <row r="170" ht="15.75" customHeight="1" x14ac:dyDescent="0.15"/>
    <row r="171" ht="15.75" customHeight="1" x14ac:dyDescent="0.15"/>
    <row r="172" ht="15.75" customHeight="1" x14ac:dyDescent="0.15"/>
    <row r="173" ht="15.75" customHeight="1" x14ac:dyDescent="0.15"/>
    <row r="174" ht="15.75" customHeight="1" x14ac:dyDescent="0.15"/>
    <row r="175" ht="15.75" customHeight="1" x14ac:dyDescent="0.15"/>
    <row r="176" ht="15.75" customHeight="1" x14ac:dyDescent="0.15"/>
    <row r="177" ht="15.75" customHeight="1" x14ac:dyDescent="0.15"/>
    <row r="178" ht="15.75" customHeight="1" x14ac:dyDescent="0.15"/>
    <row r="179" ht="15.75" customHeight="1" x14ac:dyDescent="0.15"/>
    <row r="180" ht="15.75" customHeight="1" x14ac:dyDescent="0.15"/>
    <row r="181" ht="15.75" customHeight="1" x14ac:dyDescent="0.15"/>
    <row r="182" ht="15.75" customHeight="1" x14ac:dyDescent="0.15"/>
    <row r="183" ht="15.75" customHeight="1" x14ac:dyDescent="0.15"/>
    <row r="184" ht="15.75" customHeight="1" x14ac:dyDescent="0.15"/>
    <row r="185" ht="15.75" customHeight="1" x14ac:dyDescent="0.15"/>
    <row r="186" ht="15.75" customHeight="1" x14ac:dyDescent="0.15"/>
    <row r="187" ht="15.75" customHeight="1" x14ac:dyDescent="0.15"/>
    <row r="188" ht="15.75" customHeight="1" x14ac:dyDescent="0.15"/>
    <row r="189" ht="15.75" customHeight="1" x14ac:dyDescent="0.15"/>
    <row r="190" ht="15.75" customHeight="1" x14ac:dyDescent="0.15"/>
    <row r="191" ht="15.75" customHeight="1" x14ac:dyDescent="0.15"/>
    <row r="192" ht="15.75" customHeight="1" x14ac:dyDescent="0.15"/>
    <row r="193" ht="15.75" customHeight="1" x14ac:dyDescent="0.15"/>
    <row r="194" ht="15.75" customHeight="1" x14ac:dyDescent="0.15"/>
    <row r="195" ht="15.75" customHeight="1" x14ac:dyDescent="0.15"/>
    <row r="196" ht="15.75" customHeight="1" x14ac:dyDescent="0.15"/>
    <row r="197" ht="15.75" customHeight="1" x14ac:dyDescent="0.15"/>
    <row r="198" ht="15.75" customHeight="1" x14ac:dyDescent="0.15"/>
    <row r="199" ht="15.75" customHeight="1" x14ac:dyDescent="0.15"/>
    <row r="200" ht="15.75" customHeight="1" x14ac:dyDescent="0.15"/>
    <row r="201" ht="15.75" customHeight="1" x14ac:dyDescent="0.15"/>
    <row r="202" ht="15.75" customHeight="1" x14ac:dyDescent="0.15"/>
    <row r="203" ht="15.75" customHeight="1" x14ac:dyDescent="0.15"/>
    <row r="204" ht="15.75" customHeight="1" x14ac:dyDescent="0.15"/>
    <row r="205" ht="15.75" customHeight="1" x14ac:dyDescent="0.15"/>
    <row r="206" ht="15.75" customHeight="1" x14ac:dyDescent="0.15"/>
    <row r="207" ht="15.75" customHeight="1" x14ac:dyDescent="0.15"/>
    <row r="208" ht="15.75" customHeight="1" x14ac:dyDescent="0.15"/>
    <row r="209" ht="15.75" customHeight="1" x14ac:dyDescent="0.15"/>
    <row r="210" ht="15.75" customHeight="1" x14ac:dyDescent="0.15"/>
    <row r="211" ht="15.75" customHeight="1" x14ac:dyDescent="0.15"/>
  </sheetData>
  <sheetProtection algorithmName="SHA-512" hashValue="6OctEUTZKaC6Eayfe6agMtZQJH7C2HdwWRl15blhcfOujj1Lm6kr/HhSAdYn+xSb/G3d9zMw4pL6K95IaxKtUQ==" saltValue="bwyVaMNyKl7LNjkbTZb60A==" spinCount="100000" sheet="1" objects="1" scenarios="1"/>
  <mergeCells count="245">
    <mergeCell ref="AG47:AJ47"/>
    <mergeCell ref="F97:I97"/>
    <mergeCell ref="J97:M97"/>
    <mergeCell ref="O97:AE97"/>
    <mergeCell ref="A76:A97"/>
    <mergeCell ref="N2:AM2"/>
    <mergeCell ref="N3:AM3"/>
    <mergeCell ref="N4:AM4"/>
    <mergeCell ref="N5:X5"/>
    <mergeCell ref="Y5:AM5"/>
    <mergeCell ref="B7:E7"/>
    <mergeCell ref="F7:I7"/>
    <mergeCell ref="J7:AJ7"/>
    <mergeCell ref="AK7:AM8"/>
    <mergeCell ref="B8:E8"/>
    <mergeCell ref="AK10:AM11"/>
    <mergeCell ref="B11:E11"/>
    <mergeCell ref="B12:E12"/>
    <mergeCell ref="AK12:AM12"/>
    <mergeCell ref="AG14:AJ14"/>
    <mergeCell ref="S15:AD15"/>
    <mergeCell ref="AG15:AJ15"/>
    <mergeCell ref="F8:I8"/>
    <mergeCell ref="J8:M8"/>
    <mergeCell ref="N8:AE8"/>
    <mergeCell ref="AF8:AJ8"/>
    <mergeCell ref="F9:I9"/>
    <mergeCell ref="J9:M9"/>
    <mergeCell ref="B10:E10"/>
    <mergeCell ref="F10:I10"/>
    <mergeCell ref="J10:M10"/>
    <mergeCell ref="F21:I21"/>
    <mergeCell ref="V21:AD21"/>
    <mergeCell ref="F22:I22"/>
    <mergeCell ref="V23:AD23"/>
    <mergeCell ref="F24:I24"/>
    <mergeCell ref="J24:M24"/>
    <mergeCell ref="X24:AA24"/>
    <mergeCell ref="F16:I16"/>
    <mergeCell ref="J16:M16"/>
    <mergeCell ref="J17:M17"/>
    <mergeCell ref="S19:AD19"/>
    <mergeCell ref="F20:I20"/>
    <mergeCell ref="J20:M20"/>
    <mergeCell ref="X31:AD31"/>
    <mergeCell ref="F32:I32"/>
    <mergeCell ref="J32:M32"/>
    <mergeCell ref="AG32:AJ32"/>
    <mergeCell ref="F33:I33"/>
    <mergeCell ref="J33:M33"/>
    <mergeCell ref="T26:AD26"/>
    <mergeCell ref="F27:I27"/>
    <mergeCell ref="J27:M27"/>
    <mergeCell ref="F28:I28"/>
    <mergeCell ref="J28:M28"/>
    <mergeCell ref="F29:I29"/>
    <mergeCell ref="J29:M29"/>
    <mergeCell ref="X29:AD29"/>
    <mergeCell ref="B37:E37"/>
    <mergeCell ref="F37:I37"/>
    <mergeCell ref="J37:M37"/>
    <mergeCell ref="B38:E38"/>
    <mergeCell ref="AG38:AJ38"/>
    <mergeCell ref="AK38:AM39"/>
    <mergeCell ref="J39:M39"/>
    <mergeCell ref="AG39:AJ39"/>
    <mergeCell ref="F34:I34"/>
    <mergeCell ref="J34:M35"/>
    <mergeCell ref="F35:I35"/>
    <mergeCell ref="F36:I36"/>
    <mergeCell ref="J36:M36"/>
    <mergeCell ref="O36:AE36"/>
    <mergeCell ref="AK40:AM40"/>
    <mergeCell ref="J41:M41"/>
    <mergeCell ref="J42:M42"/>
    <mergeCell ref="V43:AD43"/>
    <mergeCell ref="A44:A60"/>
    <mergeCell ref="B44:E44"/>
    <mergeCell ref="F44:I44"/>
    <mergeCell ref="J44:M44"/>
    <mergeCell ref="B46:E46"/>
    <mergeCell ref="F46:I46"/>
    <mergeCell ref="A9:A43"/>
    <mergeCell ref="AG48:AJ48"/>
    <mergeCell ref="C50:D51"/>
    <mergeCell ref="S50:AD50"/>
    <mergeCell ref="J51:M51"/>
    <mergeCell ref="J46:M46"/>
    <mergeCell ref="AK46:AM47"/>
    <mergeCell ref="B47:E47"/>
    <mergeCell ref="F47:I47"/>
    <mergeCell ref="S47:AD47"/>
    <mergeCell ref="J48:M48"/>
    <mergeCell ref="AK48:AM48"/>
    <mergeCell ref="S52:AD52"/>
    <mergeCell ref="S53:AD53"/>
    <mergeCell ref="J54:M54"/>
    <mergeCell ref="O54:AE54"/>
    <mergeCell ref="B55:E55"/>
    <mergeCell ref="F55:I55"/>
    <mergeCell ref="J55:M55"/>
    <mergeCell ref="Y55:Z55"/>
    <mergeCell ref="C49:D49"/>
    <mergeCell ref="S49:AD49"/>
    <mergeCell ref="AG57:AJ57"/>
    <mergeCell ref="B52:E54"/>
    <mergeCell ref="B58:E58"/>
    <mergeCell ref="AG58:AJ58"/>
    <mergeCell ref="B59:E59"/>
    <mergeCell ref="F59:I59"/>
    <mergeCell ref="J59:M59"/>
    <mergeCell ref="O59:AE59"/>
    <mergeCell ref="B56:E56"/>
    <mergeCell ref="F56:I56"/>
    <mergeCell ref="J56:M56"/>
    <mergeCell ref="Y56:Z56"/>
    <mergeCell ref="B57:E57"/>
    <mergeCell ref="F57:I57"/>
    <mergeCell ref="J57:M57"/>
    <mergeCell ref="B60:E60"/>
    <mergeCell ref="B65:E65"/>
    <mergeCell ref="F65:I65"/>
    <mergeCell ref="J65:AJ65"/>
    <mergeCell ref="AK65:AM66"/>
    <mergeCell ref="B66:E66"/>
    <mergeCell ref="F66:I66"/>
    <mergeCell ref="J66:M66"/>
    <mergeCell ref="N66:AE66"/>
    <mergeCell ref="AF66:AJ66"/>
    <mergeCell ref="AK68:AM69"/>
    <mergeCell ref="B69:E69"/>
    <mergeCell ref="F69:I69"/>
    <mergeCell ref="J69:M69"/>
    <mergeCell ref="B70:E70"/>
    <mergeCell ref="F70:I70"/>
    <mergeCell ref="J70:M70"/>
    <mergeCell ref="AK70:AM70"/>
    <mergeCell ref="A67:A75"/>
    <mergeCell ref="F67:I67"/>
    <mergeCell ref="J67:M67"/>
    <mergeCell ref="B68:E68"/>
    <mergeCell ref="F68:I68"/>
    <mergeCell ref="J68:M68"/>
    <mergeCell ref="B71:E71"/>
    <mergeCell ref="F71:I71"/>
    <mergeCell ref="J71:M71"/>
    <mergeCell ref="F72:I72"/>
    <mergeCell ref="F75:I75"/>
    <mergeCell ref="J75:M75"/>
    <mergeCell ref="B78:E78"/>
    <mergeCell ref="J72:M72"/>
    <mergeCell ref="AG72:AJ72"/>
    <mergeCell ref="F73:I73"/>
    <mergeCell ref="J73:M73"/>
    <mergeCell ref="AG73:AJ73"/>
    <mergeCell ref="F74:I74"/>
    <mergeCell ref="J74:M74"/>
    <mergeCell ref="F76:M77"/>
    <mergeCell ref="B77:E77"/>
    <mergeCell ref="AH138:AH139"/>
    <mergeCell ref="AI138:AM139"/>
    <mergeCell ref="A137:E137"/>
    <mergeCell ref="F137:S137"/>
    <mergeCell ref="T137:AC137"/>
    <mergeCell ref="AD137:AM137"/>
    <mergeCell ref="A105:A134"/>
    <mergeCell ref="AK106:AM107"/>
    <mergeCell ref="AK108:AM108"/>
    <mergeCell ref="J115:M117"/>
    <mergeCell ref="J107:M110"/>
    <mergeCell ref="J111:M114"/>
    <mergeCell ref="J120:M122"/>
    <mergeCell ref="S120:AD120"/>
    <mergeCell ref="P122:AD122"/>
    <mergeCell ref="A138:E139"/>
    <mergeCell ref="T138:AC139"/>
    <mergeCell ref="AD138:AD139"/>
    <mergeCell ref="AE138:AG139"/>
    <mergeCell ref="B105:C105"/>
    <mergeCell ref="B106:E106"/>
    <mergeCell ref="B107:E107"/>
    <mergeCell ref="AI144:AM145"/>
    <mergeCell ref="A142:E143"/>
    <mergeCell ref="T142:AC143"/>
    <mergeCell ref="AD142:AD143"/>
    <mergeCell ref="AE142:AG143"/>
    <mergeCell ref="AH142:AH143"/>
    <mergeCell ref="AI142:AM143"/>
    <mergeCell ref="A140:E141"/>
    <mergeCell ref="T140:AC141"/>
    <mergeCell ref="AD140:AD141"/>
    <mergeCell ref="AE140:AG141"/>
    <mergeCell ref="AH140:AH141"/>
    <mergeCell ref="AI140:AM141"/>
    <mergeCell ref="A144:E145"/>
    <mergeCell ref="T144:AC145"/>
    <mergeCell ref="AD144:AD145"/>
    <mergeCell ref="AE144:AG145"/>
    <mergeCell ref="AH144:AH145"/>
    <mergeCell ref="F89:I96"/>
    <mergeCell ref="P79:T79"/>
    <mergeCell ref="P81:T81"/>
    <mergeCell ref="J82:M85"/>
    <mergeCell ref="S90:AD90"/>
    <mergeCell ref="S91:AD91"/>
    <mergeCell ref="F82:I88"/>
    <mergeCell ref="F78:I81"/>
    <mergeCell ref="AK77:AM78"/>
    <mergeCell ref="J89:M96"/>
    <mergeCell ref="T93:W93"/>
    <mergeCell ref="AB93:AD93"/>
    <mergeCell ref="T94:AD94"/>
    <mergeCell ref="T95:W95"/>
    <mergeCell ref="AB95:AD95"/>
    <mergeCell ref="T96:AD96"/>
    <mergeCell ref="J86:M88"/>
    <mergeCell ref="J78:M78"/>
    <mergeCell ref="J79:M79"/>
    <mergeCell ref="J80:M80"/>
    <mergeCell ref="J81:M81"/>
    <mergeCell ref="AG81:AJ81"/>
    <mergeCell ref="AG82:AJ82"/>
    <mergeCell ref="AK103:AM104"/>
    <mergeCell ref="B104:E104"/>
    <mergeCell ref="F104:I104"/>
    <mergeCell ref="J104:M104"/>
    <mergeCell ref="N104:AE104"/>
    <mergeCell ref="AF104:AJ104"/>
    <mergeCell ref="J130:M130"/>
    <mergeCell ref="V130:AD130"/>
    <mergeCell ref="F120:I134"/>
    <mergeCell ref="J126:M128"/>
    <mergeCell ref="P128:AD128"/>
    <mergeCell ref="J129:M129"/>
    <mergeCell ref="F105:M106"/>
    <mergeCell ref="B103:E103"/>
    <mergeCell ref="F103:I103"/>
    <mergeCell ref="J103:AJ103"/>
    <mergeCell ref="J123:M125"/>
    <mergeCell ref="S123:AD123"/>
    <mergeCell ref="P125:AD125"/>
    <mergeCell ref="J118:M119"/>
    <mergeCell ref="F107:I119"/>
    <mergeCell ref="AG111:AJ111"/>
    <mergeCell ref="AG112:AJ112"/>
  </mergeCells>
  <phoneticPr fontId="43"/>
  <dataValidations count="3">
    <dataValidation type="list" allowBlank="1" showInputMessage="1" showErrorMessage="1" sqref="F138:F145 K138:K145 O45 N14:N19 N27:N28 N30:N31 N34 N36 AF44:AF48 N67 N70:N72 N74 AK79 O25:O26 O38 O40 O69 P43 P138 P140 P142 P144 O10:O13 Q20:Q23 R69 S28:S30 S43 T24:T25 W24 X20 X22 X28 X30 Y32:Y33 Y41 Z69 AB30 AB32:AB33 AB41 AD138:AD145 AF9:AF15 AF37:AF39 AF67:AF73 AH138:AH145 AK12 AK40 AK48 AK70 N87:O87 V88:W88 O88:P88 N89 AF89:AF90 N92 O93 O95 R93 R95 Y93 Y95 O90:O91 N80 N76:N78 O85 O83 N82 N84 N105:N106 AF105:AF112 N114 N110 AK108 AA126 W126 N129:N130 N117:N118 N97 N86 AF76:AF82 O132:O134 N44 N46:N59 N9" xr:uid="{4B58E477-1BF5-4B32-828C-7A2345145662}">
      <formula1>"□,■"</formula1>
    </dataValidation>
    <dataValidation type="list" allowBlank="1" showInputMessage="1" showErrorMessage="1" sqref="V18:Z18" xr:uid="{EB1286F2-BDC8-469C-9491-35638E3AF797}">
      <formula1>"Ｋ２以上,Ｋ３相当以上"</formula1>
    </dataValidation>
    <dataValidation type="list" allowBlank="1" showInputMessage="1" showErrorMessage="1" sqref="Q60:AD60" xr:uid="{9869C951-818C-47B8-9FBB-B0CD28C7DF2F}">
      <formula1>"　,スウェーデン式サウンディング試験,標準貫入試験,平板載荷試験,動的コーン貫入試験,ポータブルコーン貫入試験,オランダ式二重管コーン貫入試験,レイリー波探査,表面波探査法,周辺状況による,近隣データによる"</formula1>
    </dataValidation>
  </dataValidations>
  <printOptions horizontalCentered="1"/>
  <pageMargins left="0.51181102362204722" right="0.51181102362204722" top="0.47244094488188981" bottom="0.19685039370078741" header="0.31496062992125984" footer="0.19685039370078741"/>
  <pageSetup paperSize="9" scale="87" orientation="portrait" blackAndWhite="1" r:id="rId1"/>
  <rowBreaks count="2" manualBreakCount="2">
    <brk id="62" max="16383" man="1"/>
    <brk id="99"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1:IJ71"/>
  <sheetViews>
    <sheetView showGridLines="0" zoomScale="115" zoomScaleNormal="115" zoomScaleSheetLayoutView="55" workbookViewId="0"/>
  </sheetViews>
  <sheetFormatPr defaultColWidth="2.625" defaultRowHeight="13.5" customHeight="1" x14ac:dyDescent="0.15"/>
  <cols>
    <col min="1" max="9" width="2.625" style="592" customWidth="1"/>
    <col min="10" max="24" width="2.625" style="593" customWidth="1"/>
    <col min="25" max="192" width="2.625" style="592" customWidth="1"/>
    <col min="193" max="194" width="16.625" style="592" customWidth="1"/>
    <col min="195" max="204" width="3.625" style="592" customWidth="1"/>
    <col min="205" max="239" width="2.625" style="592" customWidth="1"/>
    <col min="240" max="244" width="2.625" style="593" customWidth="1"/>
    <col min="245" max="245" width="2.625" style="592" customWidth="1"/>
    <col min="246" max="16384" width="2.625" style="592"/>
  </cols>
  <sheetData>
    <row r="1" spans="1:244" ht="13.5" customHeight="1" x14ac:dyDescent="0.15">
      <c r="DJ1" s="594"/>
      <c r="DK1" s="594"/>
      <c r="DL1" s="594"/>
      <c r="DM1" s="594"/>
      <c r="DV1" s="594"/>
      <c r="DW1" s="594"/>
      <c r="DX1" s="594"/>
      <c r="DY1" s="594"/>
      <c r="FM1" s="595"/>
      <c r="FN1" s="595"/>
      <c r="FO1" s="595"/>
      <c r="FP1" s="595"/>
      <c r="FQ1" s="595"/>
      <c r="FR1" s="595"/>
      <c r="FS1" s="595"/>
      <c r="FT1" s="595"/>
      <c r="FU1" s="595"/>
      <c r="FV1" s="595"/>
      <c r="FW1" s="595"/>
      <c r="FX1" s="595"/>
      <c r="GH1" s="596"/>
      <c r="GI1" s="596"/>
      <c r="GW1" s="593"/>
      <c r="HJ1" s="594"/>
      <c r="HK1" s="594"/>
      <c r="HL1" s="594"/>
      <c r="HM1" s="594"/>
      <c r="HN1" s="594"/>
      <c r="HO1" s="594"/>
      <c r="HP1" s="594"/>
      <c r="HQ1" s="594"/>
      <c r="HR1" s="594"/>
      <c r="HT1" s="594"/>
      <c r="HU1" s="594"/>
      <c r="HV1" s="594"/>
      <c r="HW1" s="594"/>
      <c r="HX1" s="594"/>
      <c r="HY1" s="594"/>
      <c r="HZ1" s="594"/>
      <c r="IA1" s="594"/>
      <c r="IF1" s="595"/>
      <c r="IG1" s="595"/>
      <c r="IH1" s="595"/>
      <c r="II1" s="595"/>
      <c r="IJ1" s="595"/>
    </row>
    <row r="2" spans="1:244" ht="13.5" customHeight="1" x14ac:dyDescent="0.15">
      <c r="F2" s="1694" t="s">
        <v>944</v>
      </c>
      <c r="G2" s="1694"/>
      <c r="H2" s="1695" t="str">
        <f>IF('1.評価用_第一面_第五面'!P2="","",'1.評価用_第一面_第五面'!P2)</f>
        <v/>
      </c>
      <c r="I2" s="1695"/>
      <c r="J2" s="1695"/>
      <c r="K2" s="1695"/>
      <c r="L2" s="1695"/>
      <c r="M2" s="1695"/>
      <c r="N2" s="1695"/>
      <c r="O2" s="1695"/>
      <c r="P2" s="1695"/>
      <c r="Q2" s="1695"/>
      <c r="R2" s="1695"/>
      <c r="S2" s="1695"/>
      <c r="T2" s="1695"/>
      <c r="U2" s="1695"/>
      <c r="V2" s="1695"/>
      <c r="W2" s="1695"/>
      <c r="X2" s="1695"/>
      <c r="Y2" s="1695"/>
      <c r="Z2" s="1695"/>
      <c r="AA2" s="1695"/>
      <c r="AB2" s="1695"/>
      <c r="AC2" s="1695"/>
      <c r="AD2" s="1695"/>
      <c r="AE2" s="1695"/>
      <c r="AF2" s="1695"/>
      <c r="AG2" s="1695"/>
      <c r="AH2" s="1695"/>
      <c r="AI2" s="1695"/>
      <c r="AJ2" s="1695"/>
      <c r="AK2" s="1695"/>
      <c r="AL2" s="1695"/>
      <c r="AM2" s="1695"/>
      <c r="AN2" s="1695"/>
      <c r="AO2" s="1695"/>
      <c r="AP2" s="1695"/>
      <c r="AQ2" s="1695"/>
      <c r="AR2" s="1695"/>
      <c r="DJ2" s="594"/>
      <c r="DK2" s="594"/>
      <c r="DL2" s="594"/>
      <c r="DM2" s="594"/>
      <c r="DV2" s="594"/>
      <c r="DW2" s="594"/>
      <c r="DX2" s="594"/>
      <c r="DY2" s="594"/>
      <c r="FM2" s="595"/>
      <c r="FN2" s="595"/>
      <c r="FO2" s="595"/>
      <c r="FP2" s="595"/>
      <c r="FQ2" s="595"/>
      <c r="FR2" s="595"/>
      <c r="FS2" s="595"/>
      <c r="FT2" s="595"/>
      <c r="FU2" s="595"/>
      <c r="FV2" s="595"/>
      <c r="FW2" s="595"/>
      <c r="FX2" s="595"/>
      <c r="GH2" s="596"/>
      <c r="GI2" s="596"/>
      <c r="GW2" s="597"/>
      <c r="GX2" s="597"/>
      <c r="GY2" s="597"/>
      <c r="GZ2" s="597"/>
      <c r="HA2" s="593"/>
      <c r="HB2" s="593"/>
      <c r="HC2" s="593"/>
      <c r="HD2" s="593"/>
      <c r="HE2" s="593"/>
      <c r="HF2" s="593"/>
      <c r="HG2" s="593"/>
      <c r="HH2" s="593"/>
      <c r="HI2" s="593"/>
      <c r="HJ2" s="598"/>
      <c r="HK2" s="598"/>
      <c r="HL2" s="598"/>
      <c r="HM2" s="598"/>
      <c r="HN2" s="598"/>
      <c r="HO2" s="598"/>
      <c r="HP2" s="598"/>
      <c r="HQ2" s="598"/>
      <c r="HR2" s="598"/>
      <c r="HS2" s="593"/>
      <c r="HT2" s="598"/>
      <c r="HU2" s="598"/>
      <c r="HV2" s="598"/>
      <c r="HW2" s="598"/>
      <c r="HX2" s="598"/>
      <c r="HY2" s="598"/>
      <c r="HZ2" s="598"/>
      <c r="IA2" s="598"/>
      <c r="IB2" s="593"/>
      <c r="IC2" s="593"/>
      <c r="ID2" s="593"/>
      <c r="IE2" s="593"/>
    </row>
    <row r="3" spans="1:244" ht="13.5" customHeight="1" x14ac:dyDescent="0.15">
      <c r="G3" s="594"/>
      <c r="H3" s="599"/>
      <c r="I3" s="600"/>
      <c r="J3" s="601"/>
      <c r="K3" s="601"/>
      <c r="L3" s="601"/>
      <c r="M3" s="601"/>
      <c r="N3" s="601"/>
      <c r="O3" s="601"/>
      <c r="P3" s="601"/>
      <c r="Q3" s="601"/>
      <c r="R3" s="601"/>
      <c r="S3" s="601"/>
      <c r="T3" s="601"/>
      <c r="U3" s="601"/>
      <c r="V3" s="601"/>
      <c r="W3" s="601"/>
      <c r="X3" s="601"/>
      <c r="Y3" s="600"/>
      <c r="Z3" s="599"/>
      <c r="AA3" s="599"/>
      <c r="AB3" s="599"/>
      <c r="AC3" s="599"/>
      <c r="AD3" s="599"/>
      <c r="AE3" s="599"/>
      <c r="AF3" s="599"/>
      <c r="AG3" s="599"/>
      <c r="AH3" s="599"/>
      <c r="AI3" s="599"/>
      <c r="AJ3" s="599"/>
      <c r="AK3" s="599"/>
      <c r="AL3" s="599"/>
      <c r="AM3" s="599"/>
      <c r="AN3" s="599"/>
      <c r="AO3" s="599"/>
      <c r="AP3" s="599"/>
      <c r="AQ3" s="599"/>
      <c r="AR3" s="599"/>
      <c r="DJ3" s="594"/>
      <c r="DK3" s="594"/>
      <c r="DL3" s="594"/>
      <c r="DM3" s="594"/>
      <c r="DV3" s="594"/>
      <c r="DW3" s="594"/>
      <c r="DX3" s="594"/>
      <c r="DY3" s="594"/>
      <c r="FM3" s="595"/>
      <c r="FN3" s="595"/>
      <c r="FO3" s="595"/>
      <c r="FP3" s="595"/>
      <c r="FQ3" s="595"/>
      <c r="FR3" s="595"/>
      <c r="FS3" s="595"/>
      <c r="FT3" s="595"/>
      <c r="FU3" s="595"/>
      <c r="FV3" s="595"/>
      <c r="FW3" s="595"/>
      <c r="FX3" s="595"/>
      <c r="GH3" s="596"/>
      <c r="GI3" s="596"/>
      <c r="GP3" s="595" t="s">
        <v>1180</v>
      </c>
      <c r="GW3" s="601"/>
      <c r="GX3" s="601"/>
      <c r="GY3" s="601"/>
      <c r="GZ3" s="601"/>
      <c r="HA3" s="593"/>
      <c r="HB3" s="593"/>
      <c r="HC3" s="593"/>
      <c r="HD3" s="593"/>
      <c r="HE3" s="593"/>
      <c r="HF3" s="593"/>
      <c r="HG3" s="593"/>
      <c r="HH3" s="593"/>
      <c r="HI3" s="593"/>
      <c r="HJ3" s="598"/>
      <c r="HK3" s="598"/>
      <c r="HL3" s="598"/>
      <c r="HM3" s="598"/>
      <c r="HN3" s="598"/>
      <c r="HO3" s="598"/>
      <c r="HP3" s="598"/>
      <c r="HQ3" s="598"/>
      <c r="HR3" s="598"/>
      <c r="HS3" s="593"/>
      <c r="HT3" s="598"/>
      <c r="HU3" s="598"/>
      <c r="HV3" s="598"/>
      <c r="HW3" s="598"/>
      <c r="HX3" s="598"/>
      <c r="HY3" s="598"/>
      <c r="HZ3" s="598"/>
      <c r="IA3" s="598"/>
      <c r="IB3" s="593"/>
      <c r="IC3" s="593"/>
      <c r="ID3" s="593"/>
      <c r="IE3" s="593"/>
    </row>
    <row r="4" spans="1:244" ht="13.5" customHeight="1" x14ac:dyDescent="0.15">
      <c r="A4" s="602" t="s">
        <v>945</v>
      </c>
      <c r="I4" s="595"/>
      <c r="Y4" s="595"/>
      <c r="DJ4" s="594"/>
      <c r="DK4" s="594"/>
      <c r="DL4" s="594"/>
      <c r="DM4" s="594"/>
      <c r="DV4" s="594"/>
      <c r="DW4" s="594"/>
      <c r="DX4" s="594"/>
      <c r="DY4" s="594"/>
      <c r="GH4" s="596"/>
      <c r="GI4" s="596"/>
      <c r="GP4" s="1696" t="s">
        <v>946</v>
      </c>
      <c r="GQ4" s="1696"/>
      <c r="GR4" s="1696"/>
      <c r="GS4" s="1696"/>
      <c r="GT4" s="1696"/>
      <c r="GU4" s="1696"/>
      <c r="GW4" s="593"/>
      <c r="GX4" s="593"/>
      <c r="GY4" s="593"/>
      <c r="GZ4" s="593"/>
      <c r="HA4" s="593"/>
      <c r="HB4" s="593"/>
      <c r="HC4" s="593"/>
      <c r="HD4" s="593"/>
      <c r="HE4" s="593"/>
      <c r="HF4" s="593"/>
      <c r="HG4" s="593"/>
      <c r="HH4" s="593"/>
      <c r="HI4" s="593"/>
      <c r="HJ4" s="598"/>
      <c r="HK4" s="598"/>
      <c r="HL4" s="598"/>
      <c r="HM4" s="598"/>
      <c r="HN4" s="598"/>
      <c r="HO4" s="598"/>
      <c r="HP4" s="598"/>
      <c r="HQ4" s="598"/>
      <c r="HR4" s="598"/>
      <c r="HS4" s="593"/>
      <c r="HT4" s="598"/>
      <c r="HU4" s="598"/>
      <c r="HV4" s="598"/>
      <c r="HW4" s="598"/>
      <c r="HX4" s="598"/>
      <c r="HY4" s="598"/>
      <c r="HZ4" s="598"/>
      <c r="IA4" s="598"/>
      <c r="IB4" s="593"/>
      <c r="IC4" s="593"/>
      <c r="ID4" s="593"/>
      <c r="IE4" s="593"/>
    </row>
    <row r="5" spans="1:244" ht="13.5" customHeight="1" x14ac:dyDescent="0.15">
      <c r="A5" s="603"/>
      <c r="B5" s="604"/>
      <c r="C5" s="604"/>
      <c r="D5" s="604"/>
      <c r="E5" s="604"/>
      <c r="F5" s="604"/>
      <c r="G5" s="604"/>
      <c r="H5" s="604"/>
      <c r="I5" s="605"/>
      <c r="J5" s="606"/>
      <c r="K5" s="606"/>
      <c r="L5" s="606"/>
      <c r="M5" s="606"/>
      <c r="N5" s="606"/>
      <c r="O5" s="606"/>
      <c r="P5" s="606"/>
      <c r="Q5" s="606"/>
      <c r="R5" s="606"/>
      <c r="S5" s="606"/>
      <c r="T5" s="606"/>
      <c r="U5" s="606"/>
      <c r="V5" s="606"/>
      <c r="W5" s="606"/>
      <c r="X5" s="606"/>
      <c r="Y5" s="605"/>
      <c r="Z5" s="604"/>
      <c r="AA5" s="604"/>
      <c r="AB5" s="604"/>
      <c r="AC5" s="604"/>
      <c r="AD5" s="604"/>
      <c r="AE5" s="604"/>
      <c r="AF5" s="604"/>
      <c r="AG5" s="604"/>
      <c r="AH5" s="604"/>
      <c r="AI5" s="604"/>
      <c r="AJ5" s="604"/>
      <c r="AK5" s="604"/>
      <c r="AL5" s="604"/>
      <c r="AM5" s="604"/>
      <c r="AN5" s="604"/>
      <c r="AO5" s="604"/>
      <c r="AP5" s="604"/>
      <c r="AQ5" s="604"/>
      <c r="AR5" s="604"/>
      <c r="AS5" s="604"/>
      <c r="AT5" s="604"/>
      <c r="AU5" s="604"/>
      <c r="AV5" s="604"/>
      <c r="AW5" s="604"/>
      <c r="AX5" s="604"/>
      <c r="AY5" s="604"/>
      <c r="AZ5" s="604"/>
      <c r="BA5" s="604"/>
      <c r="BB5" s="604"/>
      <c r="BC5" s="604"/>
      <c r="BD5" s="604"/>
      <c r="BE5" s="604"/>
      <c r="BF5" s="604"/>
      <c r="BG5" s="604"/>
      <c r="BH5" s="604"/>
      <c r="BI5" s="604"/>
      <c r="BJ5" s="604"/>
      <c r="BK5" s="604"/>
      <c r="BL5" s="604"/>
      <c r="BM5" s="604"/>
      <c r="BN5" s="604"/>
      <c r="BO5" s="604"/>
      <c r="BP5" s="604"/>
      <c r="BQ5" s="604"/>
      <c r="BR5" s="604"/>
      <c r="BS5" s="604"/>
      <c r="BT5" s="604"/>
      <c r="BU5" s="604"/>
      <c r="BV5" s="604"/>
      <c r="BW5" s="604"/>
      <c r="BX5" s="604"/>
      <c r="BY5" s="604"/>
      <c r="BZ5" s="604"/>
      <c r="CA5" s="604"/>
      <c r="CB5" s="604"/>
      <c r="CC5" s="604"/>
      <c r="CD5" s="604"/>
      <c r="CE5" s="604"/>
      <c r="CF5" s="604"/>
      <c r="CG5" s="604"/>
      <c r="CH5" s="604"/>
      <c r="CI5" s="604"/>
      <c r="CJ5" s="604"/>
      <c r="CK5" s="604"/>
      <c r="CL5" s="604"/>
      <c r="CM5" s="604"/>
      <c r="CN5" s="604"/>
      <c r="CO5" s="604"/>
      <c r="CP5" s="604"/>
      <c r="CQ5" s="604"/>
      <c r="CR5" s="604"/>
      <c r="CS5" s="604"/>
      <c r="CT5" s="604"/>
      <c r="CU5" s="604"/>
      <c r="CV5" s="604"/>
      <c r="CW5" s="604"/>
      <c r="CX5" s="604"/>
      <c r="CY5" s="604"/>
      <c r="CZ5" s="604"/>
      <c r="DA5" s="604"/>
      <c r="DB5" s="604"/>
      <c r="DC5" s="604"/>
      <c r="DD5" s="604"/>
      <c r="DE5" s="604"/>
      <c r="DF5" s="604"/>
      <c r="DG5" s="604"/>
      <c r="DH5" s="604"/>
      <c r="DI5" s="604"/>
      <c r="DJ5" s="604"/>
      <c r="DK5" s="604"/>
      <c r="DL5" s="604"/>
      <c r="DM5" s="604"/>
      <c r="DN5" s="604"/>
      <c r="DO5" s="604"/>
      <c r="DP5" s="604"/>
      <c r="DQ5" s="604"/>
      <c r="DR5" s="604"/>
      <c r="DS5" s="604"/>
      <c r="DT5" s="604"/>
      <c r="DU5" s="604"/>
      <c r="DV5" s="604"/>
      <c r="DW5" s="604"/>
      <c r="DX5" s="604"/>
      <c r="DY5" s="604"/>
      <c r="DZ5" s="604"/>
      <c r="EA5" s="604"/>
      <c r="EB5" s="604"/>
      <c r="EC5" s="604"/>
      <c r="ED5" s="604"/>
      <c r="EE5" s="604"/>
      <c r="EF5" s="604"/>
      <c r="EG5" s="604"/>
      <c r="EH5" s="604"/>
      <c r="EI5" s="604"/>
      <c r="EJ5" s="604"/>
      <c r="EK5" s="604"/>
      <c r="EL5" s="604"/>
      <c r="EM5" s="604"/>
      <c r="EN5" s="604"/>
      <c r="EO5" s="604"/>
      <c r="EP5" s="604"/>
      <c r="EQ5" s="604"/>
      <c r="ER5" s="604"/>
      <c r="ES5" s="604"/>
      <c r="ET5" s="604"/>
      <c r="EU5" s="604"/>
      <c r="EV5" s="604"/>
      <c r="EW5" s="604"/>
      <c r="EX5" s="604"/>
      <c r="EY5" s="604"/>
      <c r="EZ5" s="604"/>
      <c r="FA5" s="604"/>
      <c r="FB5" s="604"/>
      <c r="FC5" s="604"/>
      <c r="FD5" s="604"/>
      <c r="FE5" s="604"/>
      <c r="FF5" s="604"/>
      <c r="FG5" s="604"/>
      <c r="FH5" s="604"/>
      <c r="FI5" s="604"/>
      <c r="FJ5" s="607"/>
      <c r="FY5" s="595"/>
      <c r="FZ5" s="595"/>
      <c r="GA5" s="595"/>
      <c r="GB5" s="595"/>
      <c r="GC5" s="595"/>
      <c r="GD5" s="595"/>
      <c r="GE5" s="595"/>
      <c r="GF5" s="595"/>
      <c r="GG5" s="595"/>
      <c r="GH5" s="596"/>
      <c r="GI5" s="596"/>
      <c r="GJ5" s="595"/>
      <c r="GK5" s="595"/>
      <c r="GL5" s="595"/>
      <c r="GM5" s="595"/>
      <c r="GN5" s="595"/>
      <c r="GO5" s="595"/>
      <c r="GP5" s="1696"/>
      <c r="GQ5" s="1696"/>
      <c r="GR5" s="1696"/>
      <c r="GS5" s="1696"/>
      <c r="GT5" s="1696"/>
      <c r="GU5" s="1696"/>
      <c r="GW5" s="593"/>
      <c r="GX5" s="593"/>
      <c r="GY5" s="593"/>
      <c r="GZ5" s="593"/>
      <c r="HA5" s="593"/>
      <c r="HB5" s="593"/>
      <c r="HC5" s="593"/>
      <c r="HD5" s="593"/>
      <c r="HE5" s="593"/>
      <c r="HF5" s="593"/>
      <c r="HG5" s="593"/>
      <c r="HH5" s="593"/>
      <c r="HI5" s="593"/>
      <c r="HJ5" s="593"/>
      <c r="HK5" s="593"/>
      <c r="HL5" s="593"/>
      <c r="HM5" s="593"/>
      <c r="HN5" s="593"/>
      <c r="HO5" s="593"/>
      <c r="HP5" s="593"/>
      <c r="HQ5" s="593"/>
      <c r="HR5" s="593"/>
      <c r="HS5" s="593"/>
      <c r="HT5" s="593"/>
      <c r="HU5" s="593"/>
      <c r="HV5" s="593"/>
      <c r="HW5" s="593"/>
      <c r="HX5" s="593"/>
      <c r="HY5" s="593"/>
      <c r="HZ5" s="593"/>
      <c r="IA5" s="593"/>
      <c r="IB5" s="593"/>
      <c r="IC5" s="593"/>
      <c r="ID5" s="593"/>
      <c r="IE5" s="593"/>
    </row>
    <row r="6" spans="1:244" ht="13.5" customHeight="1" x14ac:dyDescent="0.15">
      <c r="A6" s="608"/>
      <c r="I6" s="609"/>
      <c r="J6" s="610"/>
      <c r="K6" s="610"/>
      <c r="L6" s="610"/>
      <c r="M6" s="610"/>
      <c r="N6" s="610"/>
      <c r="O6" s="610"/>
      <c r="P6" s="610"/>
      <c r="Q6" s="610"/>
      <c r="R6" s="610"/>
      <c r="S6" s="610"/>
      <c r="T6" s="610"/>
      <c r="U6" s="610"/>
      <c r="V6" s="610"/>
      <c r="W6" s="610"/>
      <c r="X6" s="610"/>
      <c r="Y6" s="611" t="s">
        <v>1181</v>
      </c>
      <c r="Z6" s="612"/>
      <c r="AA6" s="613"/>
      <c r="AB6" s="613"/>
      <c r="AC6" s="613"/>
      <c r="AD6" s="613"/>
      <c r="AE6" s="613"/>
      <c r="AF6" s="604"/>
      <c r="AG6" s="604"/>
      <c r="AH6" s="613"/>
      <c r="AI6" s="613"/>
      <c r="AJ6" s="613"/>
      <c r="AK6" s="614"/>
      <c r="AM6" s="1698" t="s">
        <v>1182</v>
      </c>
      <c r="AN6" s="1699"/>
      <c r="AO6" s="615" t="s">
        <v>947</v>
      </c>
      <c r="AP6" s="615"/>
      <c r="AQ6" s="615"/>
      <c r="AR6" s="615"/>
      <c r="AS6" s="615"/>
      <c r="AT6" s="612"/>
      <c r="AU6" s="612"/>
      <c r="AV6" s="615"/>
      <c r="AW6" s="615"/>
      <c r="AX6" s="615"/>
      <c r="AY6" s="615"/>
      <c r="AZ6" s="615"/>
      <c r="BA6" s="612"/>
      <c r="BB6" s="614"/>
      <c r="BE6" s="1698" t="s">
        <v>1183</v>
      </c>
      <c r="BF6" s="1699"/>
      <c r="BG6" s="615" t="s">
        <v>948</v>
      </c>
      <c r="BH6" s="615"/>
      <c r="BI6" s="615"/>
      <c r="BJ6" s="615"/>
      <c r="BK6" s="615"/>
      <c r="BL6" s="616"/>
      <c r="BM6" s="617"/>
      <c r="BN6" s="617"/>
      <c r="BO6" s="617"/>
      <c r="BP6" s="617"/>
      <c r="BQ6" s="617"/>
      <c r="BR6" s="617"/>
      <c r="BS6" s="617"/>
      <c r="BT6" s="617"/>
      <c r="BU6" s="618"/>
      <c r="BX6" s="619">
        <v>2</v>
      </c>
      <c r="BY6" s="615" t="s">
        <v>949</v>
      </c>
      <c r="BZ6" s="612"/>
      <c r="CA6" s="615"/>
      <c r="CB6" s="612"/>
      <c r="CC6" s="612"/>
      <c r="CD6" s="613"/>
      <c r="CE6" s="613"/>
      <c r="CF6" s="613"/>
      <c r="CG6" s="613"/>
      <c r="CH6" s="613"/>
      <c r="CI6" s="613"/>
      <c r="CJ6" s="613"/>
      <c r="CK6" s="613"/>
      <c r="CL6" s="620"/>
      <c r="CM6" s="613"/>
      <c r="CN6" s="614"/>
      <c r="CP6" s="619">
        <v>4</v>
      </c>
      <c r="CQ6" s="615" t="s">
        <v>950</v>
      </c>
      <c r="CR6" s="612"/>
      <c r="CS6" s="612"/>
      <c r="CT6" s="615"/>
      <c r="CU6" s="612"/>
      <c r="CV6" s="613"/>
      <c r="CW6" s="613"/>
      <c r="CX6" s="613"/>
      <c r="CY6" s="613"/>
      <c r="CZ6" s="613"/>
      <c r="DA6" s="604"/>
      <c r="DB6" s="613"/>
      <c r="DC6" s="613"/>
      <c r="DD6" s="620"/>
      <c r="DE6" s="613"/>
      <c r="DF6" s="614"/>
      <c r="FJ6" s="621"/>
      <c r="FY6" s="595"/>
      <c r="FZ6" s="595"/>
      <c r="GA6" s="595"/>
      <c r="GB6" s="595"/>
      <c r="GC6" s="595"/>
      <c r="GD6" s="595"/>
      <c r="GE6" s="595"/>
      <c r="GF6" s="595"/>
      <c r="GG6" s="595"/>
      <c r="GH6" s="1700" t="s">
        <v>951</v>
      </c>
      <c r="GI6" s="1700"/>
      <c r="GJ6" s="595"/>
      <c r="GK6" s="622" t="s">
        <v>952</v>
      </c>
      <c r="GL6" s="623" t="s">
        <v>953</v>
      </c>
      <c r="GM6" s="624">
        <v>2</v>
      </c>
      <c r="GP6" s="1697"/>
      <c r="GQ6" s="1697"/>
      <c r="GR6" s="1697"/>
      <c r="GS6" s="1697"/>
      <c r="GT6" s="1697"/>
      <c r="GU6" s="1697"/>
      <c r="GV6" s="595"/>
      <c r="GW6" s="610"/>
      <c r="GX6" s="610"/>
      <c r="GY6" s="625"/>
      <c r="GZ6" s="625"/>
      <c r="HA6" s="610"/>
      <c r="HB6" s="626"/>
      <c r="HC6" s="626"/>
      <c r="HD6" s="626"/>
      <c r="HE6" s="626"/>
      <c r="HF6" s="625"/>
      <c r="HG6" s="625"/>
      <c r="HH6" s="625"/>
      <c r="HI6" s="625"/>
      <c r="HJ6" s="593"/>
      <c r="HK6" s="593"/>
      <c r="HL6" s="593"/>
      <c r="HM6" s="593"/>
      <c r="HN6" s="593"/>
      <c r="HO6" s="593"/>
      <c r="HP6" s="593"/>
      <c r="HQ6" s="593"/>
      <c r="HR6" s="593"/>
      <c r="HS6" s="593"/>
      <c r="HT6" s="593"/>
      <c r="HU6" s="593"/>
      <c r="HV6" s="593"/>
      <c r="HW6" s="593"/>
      <c r="HX6" s="593"/>
      <c r="HY6" s="593"/>
      <c r="HZ6" s="593"/>
      <c r="IA6" s="593"/>
      <c r="IB6" s="593"/>
      <c r="IC6" s="593"/>
      <c r="ID6" s="593"/>
      <c r="IE6" s="593"/>
    </row>
    <row r="7" spans="1:244" ht="13.5" customHeight="1" x14ac:dyDescent="0.15">
      <c r="A7" s="608"/>
      <c r="I7" s="609"/>
      <c r="J7" s="610"/>
      <c r="K7" s="610"/>
      <c r="L7" s="610"/>
      <c r="M7" s="610"/>
      <c r="N7" s="610"/>
      <c r="O7" s="610"/>
      <c r="P7" s="610"/>
      <c r="Q7" s="610"/>
      <c r="R7" s="610"/>
      <c r="S7" s="610"/>
      <c r="T7" s="610"/>
      <c r="U7" s="610"/>
      <c r="V7" s="610"/>
      <c r="W7" s="610"/>
      <c r="X7" s="610"/>
      <c r="Y7" s="1701" t="s">
        <v>1184</v>
      </c>
      <c r="Z7" s="1702"/>
      <c r="AA7" s="627" t="s">
        <v>954</v>
      </c>
      <c r="AB7" s="627"/>
      <c r="AC7" s="628"/>
      <c r="AD7" s="628"/>
      <c r="AE7" s="629"/>
      <c r="AF7" s="630"/>
      <c r="AG7" s="630"/>
      <c r="AH7" s="631" t="s">
        <v>1185</v>
      </c>
      <c r="AI7" s="1703" t="str">
        <f>IF('1.評価用_第一面_第五面'!AQ11="","",'1.評価用_第一面_第五面'!AQ11)</f>
        <v/>
      </c>
      <c r="AJ7" s="1704"/>
      <c r="AK7" s="1705"/>
      <c r="AM7" s="632"/>
      <c r="AN7" s="627" t="s">
        <v>608</v>
      </c>
      <c r="AO7" s="633"/>
      <c r="AP7" s="627"/>
      <c r="AQ7" s="627"/>
      <c r="AR7" s="627"/>
      <c r="AS7" s="627"/>
      <c r="AT7" s="634" t="str">
        <f>IF(AU7="","□","■")</f>
        <v>□</v>
      </c>
      <c r="AU7" s="1706" t="str">
        <f>IF('1.評価用_第一面_第五面'!AC24="","",'1.評価用_第一面_第五面'!AC24)</f>
        <v/>
      </c>
      <c r="AV7" s="1707"/>
      <c r="AW7" s="1707"/>
      <c r="AX7" s="1707"/>
      <c r="AY7" s="1707"/>
      <c r="AZ7" s="1707"/>
      <c r="BA7" s="635" t="s">
        <v>955</v>
      </c>
      <c r="BB7" s="636"/>
      <c r="BE7" s="1708" t="s">
        <v>956</v>
      </c>
      <c r="BF7" s="1709"/>
      <c r="BG7" s="637" t="s">
        <v>634</v>
      </c>
      <c r="BH7" s="637"/>
      <c r="BI7" s="637"/>
      <c r="BJ7" s="1726" t="s">
        <v>635</v>
      </c>
      <c r="BK7" s="1727"/>
      <c r="BL7" s="634" t="str">
        <f>IF(BM7="","□","■")</f>
        <v>□</v>
      </c>
      <c r="BM7" s="1706" t="str">
        <f>IF('1.評価用_第一面_第五面'!Z33="","",'1.評価用_第一面_第五面'!Z33)</f>
        <v/>
      </c>
      <c r="BN7" s="1707"/>
      <c r="BO7" s="1707"/>
      <c r="BP7" s="1707"/>
      <c r="BQ7" s="1707"/>
      <c r="BR7" s="1707"/>
      <c r="BS7" s="1707"/>
      <c r="BT7" s="1707"/>
      <c r="BU7" s="1728"/>
      <c r="BX7" s="1724" t="s">
        <v>1186</v>
      </c>
      <c r="BY7" s="1725"/>
      <c r="BZ7" s="638"/>
      <c r="CA7" s="627" t="s">
        <v>1187</v>
      </c>
      <c r="CB7" s="627"/>
      <c r="CC7" s="627"/>
      <c r="CD7" s="627"/>
      <c r="CE7" s="639"/>
      <c r="CF7" s="639"/>
      <c r="CG7" s="639"/>
      <c r="CH7" s="639"/>
      <c r="CI7" s="639"/>
      <c r="CJ7" s="640"/>
      <c r="CK7" s="638" t="s">
        <v>1185</v>
      </c>
      <c r="CL7" s="1721" t="str">
        <f>IF('1.評価用_第一面_第五面'!AQ212="","",'1.評価用_第一面_第五面'!AQ212)</f>
        <v/>
      </c>
      <c r="CM7" s="1722"/>
      <c r="CN7" s="1723"/>
      <c r="CP7" s="1724" t="s">
        <v>1188</v>
      </c>
      <c r="CQ7" s="1725"/>
      <c r="CR7" s="640" t="s">
        <v>957</v>
      </c>
      <c r="CS7" s="627"/>
      <c r="CT7" s="627"/>
      <c r="CU7" s="627"/>
      <c r="CV7" s="639"/>
      <c r="CW7" s="639"/>
      <c r="CX7" s="639"/>
      <c r="CY7" s="627"/>
      <c r="CZ7" s="627"/>
      <c r="DB7" s="627"/>
      <c r="DC7" s="638" t="s">
        <v>1185</v>
      </c>
      <c r="DD7" s="1729"/>
      <c r="DE7" s="1722"/>
      <c r="DF7" s="1723"/>
      <c r="FJ7" s="621"/>
      <c r="FY7" s="595"/>
      <c r="FZ7" s="595"/>
      <c r="GA7" s="595"/>
      <c r="GB7" s="595"/>
      <c r="GC7" s="595"/>
      <c r="GD7" s="595"/>
      <c r="GE7" s="595"/>
      <c r="GF7" s="595"/>
      <c r="GG7" s="595"/>
      <c r="GH7" s="1700"/>
      <c r="GI7" s="1700"/>
      <c r="GJ7" s="595"/>
      <c r="GK7" s="641" t="s">
        <v>958</v>
      </c>
      <c r="GL7" s="642" t="s">
        <v>1189</v>
      </c>
      <c r="GM7" s="643">
        <v>1</v>
      </c>
      <c r="GP7" s="644">
        <v>1</v>
      </c>
      <c r="GQ7" s="1710" t="s">
        <v>1184</v>
      </c>
      <c r="GR7" s="1711"/>
      <c r="GS7" s="644" t="str">
        <f>IF(OR(CL7=""),"",1)</f>
        <v/>
      </c>
      <c r="GT7" s="1710" t="s">
        <v>1186</v>
      </c>
      <c r="GU7" s="1711"/>
      <c r="GV7" s="595"/>
      <c r="GW7" s="610"/>
      <c r="GX7" s="645"/>
      <c r="GY7" s="645"/>
      <c r="GZ7" s="646"/>
      <c r="HA7" s="610"/>
      <c r="HB7" s="647"/>
      <c r="HC7" s="648"/>
      <c r="HD7" s="648"/>
      <c r="HE7" s="610"/>
      <c r="HF7" s="626"/>
      <c r="HG7" s="649"/>
      <c r="HH7" s="650"/>
      <c r="HI7" s="649"/>
      <c r="HJ7" s="593"/>
      <c r="HK7" s="593"/>
      <c r="HL7" s="593"/>
      <c r="HM7" s="593"/>
      <c r="HN7" s="593"/>
      <c r="HO7" s="593"/>
      <c r="HP7" s="593"/>
      <c r="HQ7" s="593"/>
      <c r="HR7" s="593"/>
      <c r="HS7" s="593"/>
      <c r="HT7" s="593"/>
      <c r="HU7" s="593"/>
      <c r="HV7" s="593"/>
      <c r="HW7" s="593"/>
      <c r="HX7" s="593"/>
      <c r="HY7" s="593"/>
      <c r="HZ7" s="593"/>
      <c r="IA7" s="593"/>
      <c r="IB7" s="593"/>
      <c r="IC7" s="593"/>
      <c r="ID7" s="593"/>
      <c r="IE7" s="593"/>
    </row>
    <row r="8" spans="1:244" ht="13.5" customHeight="1" x14ac:dyDescent="0.15">
      <c r="A8" s="608"/>
      <c r="I8" s="609"/>
      <c r="J8" s="610"/>
      <c r="K8" s="610"/>
      <c r="L8" s="610"/>
      <c r="M8" s="610"/>
      <c r="N8" s="610"/>
      <c r="O8" s="610"/>
      <c r="P8" s="610"/>
      <c r="Q8" s="610"/>
      <c r="R8" s="610"/>
      <c r="S8" s="610"/>
      <c r="T8" s="610"/>
      <c r="U8" s="610"/>
      <c r="V8" s="610"/>
      <c r="W8" s="610"/>
      <c r="X8" s="610"/>
      <c r="Y8" s="1712" t="s">
        <v>959</v>
      </c>
      <c r="Z8" s="1713"/>
      <c r="AA8" s="635" t="s">
        <v>960</v>
      </c>
      <c r="AB8" s="635"/>
      <c r="AC8" s="628"/>
      <c r="AD8" s="628"/>
      <c r="AE8" s="651"/>
      <c r="AF8" s="652"/>
      <c r="AG8" s="652"/>
      <c r="AH8" s="653" t="s">
        <v>1185</v>
      </c>
      <c r="AI8" s="1703" t="str">
        <f>IF('1.評価用_第一面_第五面'!AQ15="","",'1.評価用_第一面_第五面'!AQ15)</f>
        <v/>
      </c>
      <c r="AJ8" s="1704"/>
      <c r="AK8" s="1705"/>
      <c r="AM8" s="654"/>
      <c r="AN8" s="633"/>
      <c r="AO8" s="1714"/>
      <c r="AP8" s="1714"/>
      <c r="AQ8" s="1714"/>
      <c r="AR8" s="1714"/>
      <c r="AS8" s="1714"/>
      <c r="AT8" s="655" t="str">
        <f>IF('1.評価用_第一面_第五面'!R31="","",'1.評価用_第一面_第五面'!R31)</f>
        <v>□</v>
      </c>
      <c r="AU8" s="1715" t="s">
        <v>1190</v>
      </c>
      <c r="AV8" s="1716"/>
      <c r="AW8" s="1716"/>
      <c r="AX8" s="1716"/>
      <c r="AY8" s="1716"/>
      <c r="AZ8" s="1716"/>
      <c r="BA8" s="1716"/>
      <c r="BB8" s="1717"/>
      <c r="BE8" s="656"/>
      <c r="BF8" s="628"/>
      <c r="BG8" s="628"/>
      <c r="BH8" s="628"/>
      <c r="BI8" s="628"/>
      <c r="BJ8" s="628" t="s">
        <v>639</v>
      </c>
      <c r="BK8" s="657"/>
      <c r="BL8" s="1718" t="str">
        <f>IF('1.評価用_第一面_第五面'!Z34="","",'1.評価用_第一面_第五面'!Z34)</f>
        <v/>
      </c>
      <c r="BM8" s="1719"/>
      <c r="BN8" s="1719"/>
      <c r="BO8" s="1719"/>
      <c r="BP8" s="1719"/>
      <c r="BQ8" s="1719"/>
      <c r="BR8" s="1719"/>
      <c r="BS8" s="1719"/>
      <c r="BT8" s="1719"/>
      <c r="BU8" s="1720"/>
      <c r="BX8" s="1701" t="s">
        <v>1191</v>
      </c>
      <c r="BY8" s="1702"/>
      <c r="BZ8" s="631"/>
      <c r="CA8" s="628" t="s">
        <v>1192</v>
      </c>
      <c r="CB8" s="628"/>
      <c r="CC8" s="628"/>
      <c r="CD8" s="628"/>
      <c r="CE8" s="658"/>
      <c r="CF8" s="658"/>
      <c r="CG8" s="658"/>
      <c r="CH8" s="628"/>
      <c r="CI8" s="628"/>
      <c r="CJ8" s="659"/>
      <c r="CK8" s="631" t="s">
        <v>1193</v>
      </c>
      <c r="CL8" s="1721" t="str">
        <f>IF('1.評価用_第一面_第五面'!AQ218="","",'1.評価用_第一面_第五面'!AQ218)</f>
        <v/>
      </c>
      <c r="CM8" s="1722"/>
      <c r="CN8" s="1723"/>
      <c r="CP8" s="1724" t="s">
        <v>1194</v>
      </c>
      <c r="CQ8" s="1725"/>
      <c r="CR8" s="640" t="s">
        <v>961</v>
      </c>
      <c r="CS8" s="627"/>
      <c r="CT8" s="627"/>
      <c r="CU8" s="627"/>
      <c r="CV8" s="639"/>
      <c r="CW8" s="639"/>
      <c r="CX8" s="639"/>
      <c r="CY8" s="627"/>
      <c r="CZ8" s="627"/>
      <c r="DB8" s="627"/>
      <c r="DC8" s="638" t="s">
        <v>1185</v>
      </c>
      <c r="DD8" s="1729"/>
      <c r="DE8" s="1722"/>
      <c r="DF8" s="1723"/>
      <c r="FJ8" s="621"/>
      <c r="FY8" s="595"/>
      <c r="FZ8" s="595"/>
      <c r="GA8" s="595"/>
      <c r="GB8" s="595"/>
      <c r="GC8" s="595"/>
      <c r="GD8" s="595"/>
      <c r="GE8" s="595"/>
      <c r="GF8" s="595"/>
      <c r="GG8" s="595"/>
      <c r="GH8" s="1700"/>
      <c r="GI8" s="1700"/>
      <c r="GJ8" s="595"/>
      <c r="GK8" s="641" t="s">
        <v>962</v>
      </c>
      <c r="GL8" s="642" t="s">
        <v>1189</v>
      </c>
      <c r="GM8" s="643">
        <v>1</v>
      </c>
      <c r="GP8" s="644" t="str">
        <f>IF(OR(AI8=""),"",1)</f>
        <v/>
      </c>
      <c r="GQ8" s="1711" t="s">
        <v>959</v>
      </c>
      <c r="GR8" s="1711"/>
      <c r="GS8" s="644" t="str">
        <f>IF(OR(CL8=""),"",1)</f>
        <v/>
      </c>
      <c r="GT8" s="1710" t="s">
        <v>1191</v>
      </c>
      <c r="GU8" s="1711"/>
      <c r="GV8" s="595"/>
      <c r="GW8" s="610"/>
      <c r="GX8" s="645"/>
      <c r="GY8" s="645"/>
      <c r="GZ8" s="646"/>
      <c r="HA8" s="660"/>
      <c r="HB8" s="647"/>
      <c r="HC8" s="625"/>
      <c r="HD8" s="661"/>
      <c r="HE8" s="610"/>
      <c r="HF8" s="626"/>
      <c r="HG8" s="649"/>
      <c r="HH8" s="650"/>
      <c r="HI8" s="649"/>
      <c r="HJ8" s="593"/>
      <c r="HK8" s="593"/>
      <c r="HL8" s="593"/>
      <c r="HM8" s="593"/>
      <c r="HN8" s="593"/>
      <c r="HO8" s="593"/>
      <c r="HP8" s="593"/>
      <c r="HQ8" s="593"/>
      <c r="HR8" s="593"/>
      <c r="HS8" s="593"/>
      <c r="HT8" s="593"/>
      <c r="HU8" s="593"/>
      <c r="HV8" s="593"/>
      <c r="HW8" s="593"/>
      <c r="HX8" s="593"/>
      <c r="HY8" s="593"/>
      <c r="HZ8" s="593"/>
      <c r="IA8" s="593"/>
      <c r="IB8" s="593"/>
      <c r="IC8" s="593"/>
      <c r="ID8" s="593"/>
      <c r="IE8" s="593"/>
    </row>
    <row r="9" spans="1:244" ht="13.5" customHeight="1" x14ac:dyDescent="0.15">
      <c r="A9" s="608"/>
      <c r="I9" s="609"/>
      <c r="J9" s="610"/>
      <c r="K9" s="610"/>
      <c r="L9" s="610"/>
      <c r="M9" s="610"/>
      <c r="N9" s="610"/>
      <c r="O9" s="610"/>
      <c r="P9" s="610"/>
      <c r="Q9" s="610"/>
      <c r="R9" s="610"/>
      <c r="S9" s="610"/>
      <c r="T9" s="610"/>
      <c r="U9" s="610"/>
      <c r="V9" s="610"/>
      <c r="W9" s="610"/>
      <c r="X9" s="610"/>
      <c r="Y9" s="1712" t="s">
        <v>963</v>
      </c>
      <c r="Z9" s="1713"/>
      <c r="AA9" s="635" t="s">
        <v>1195</v>
      </c>
      <c r="AB9" s="635"/>
      <c r="AC9" s="635"/>
      <c r="AD9" s="635"/>
      <c r="AE9" s="651"/>
      <c r="AF9" s="652"/>
      <c r="AG9" s="652"/>
      <c r="AH9" s="653"/>
      <c r="AI9" s="1730" t="str">
        <f>IF('1.評価用_第一面_第五面'!F19="","",'1.評価用_第一面_第五面'!F19)</f>
        <v/>
      </c>
      <c r="AJ9" s="1731"/>
      <c r="AK9" s="1732"/>
      <c r="AM9" s="632"/>
      <c r="AN9" s="627" t="s">
        <v>621</v>
      </c>
      <c r="AO9" s="633"/>
      <c r="AP9" s="627"/>
      <c r="AQ9" s="627"/>
      <c r="AR9" s="627"/>
      <c r="AS9" s="627"/>
      <c r="AT9" s="634" t="str">
        <f>IF(AU9="","□","■")</f>
        <v>□</v>
      </c>
      <c r="AU9" s="1706" t="str">
        <f>IF('1.評価用_第一面_第五面'!AC27="","",'1.評価用_第一面_第五面'!AC27)</f>
        <v/>
      </c>
      <c r="AV9" s="1707"/>
      <c r="AW9" s="1707"/>
      <c r="AX9" s="1707"/>
      <c r="AY9" s="1707"/>
      <c r="AZ9" s="1707"/>
      <c r="BA9" s="635" t="s">
        <v>964</v>
      </c>
      <c r="BB9" s="636"/>
      <c r="BE9" s="1724" t="s">
        <v>965</v>
      </c>
      <c r="BF9" s="1725"/>
      <c r="BG9" s="627" t="s">
        <v>641</v>
      </c>
      <c r="BH9" s="627"/>
      <c r="BI9" s="640"/>
      <c r="BJ9" s="640" t="s">
        <v>642</v>
      </c>
      <c r="BK9" s="640"/>
      <c r="BL9" s="634" t="str">
        <f>IF(BM9="","□","■")</f>
        <v>□</v>
      </c>
      <c r="BM9" s="1706" t="str">
        <f>IF('1.評価用_第一面_第五面'!Z35="","",'1.評価用_第一面_第五面'!Z35)</f>
        <v/>
      </c>
      <c r="BN9" s="1707"/>
      <c r="BO9" s="1707"/>
      <c r="BP9" s="1707"/>
      <c r="BQ9" s="1707"/>
      <c r="BR9" s="1707"/>
      <c r="BS9" s="1707"/>
      <c r="BT9" s="1707"/>
      <c r="BU9" s="1728"/>
      <c r="BX9" s="662">
        <v>3</v>
      </c>
      <c r="BY9" s="627" t="s">
        <v>966</v>
      </c>
      <c r="BZ9" s="639"/>
      <c r="CA9" s="639"/>
      <c r="CB9" s="633"/>
      <c r="CC9" s="633"/>
      <c r="CD9" s="633"/>
      <c r="CE9" s="633"/>
      <c r="CF9" s="633"/>
      <c r="CG9" s="633"/>
      <c r="CH9" s="633"/>
      <c r="CI9" s="633"/>
      <c r="CJ9" s="633"/>
      <c r="CK9" s="633"/>
      <c r="CL9" s="663"/>
      <c r="CM9" s="633"/>
      <c r="CN9" s="664"/>
      <c r="CP9" s="654"/>
      <c r="CQ9" s="633"/>
      <c r="CR9" s="633" t="s">
        <v>1196</v>
      </c>
      <c r="CS9" s="633"/>
      <c r="CT9" s="633"/>
      <c r="CU9" s="633"/>
      <c r="CV9" s="633"/>
      <c r="CW9" s="633"/>
      <c r="CX9" s="665"/>
      <c r="CY9" s="1733" t="s">
        <v>1197</v>
      </c>
      <c r="CZ9" s="1734"/>
      <c r="DA9" s="1734"/>
      <c r="DB9" s="1734"/>
      <c r="DC9" s="1734"/>
      <c r="DD9" s="1734"/>
      <c r="DE9" s="1734"/>
      <c r="DF9" s="1735"/>
      <c r="FJ9" s="621"/>
      <c r="FY9" s="595"/>
      <c r="FZ9" s="595"/>
      <c r="GA9" s="595"/>
      <c r="GB9" s="595"/>
      <c r="GC9" s="595"/>
      <c r="GD9" s="595"/>
      <c r="GE9" s="595"/>
      <c r="GF9" s="595"/>
      <c r="GG9" s="595"/>
      <c r="GH9" s="1700"/>
      <c r="GI9" s="1700"/>
      <c r="GJ9" s="595"/>
      <c r="GK9" s="641" t="s">
        <v>967</v>
      </c>
      <c r="GL9" s="642" t="s">
        <v>968</v>
      </c>
      <c r="GM9" s="643" t="str">
        <f>IF(work_tower_N01_3=マスターシート!C4, "○", "")</f>
        <v/>
      </c>
      <c r="GP9" s="644">
        <v>1</v>
      </c>
      <c r="GQ9" s="1711" t="s">
        <v>963</v>
      </c>
      <c r="GR9" s="1711"/>
      <c r="GS9" s="644"/>
      <c r="GT9" s="1710"/>
      <c r="GU9" s="1711"/>
      <c r="GV9" s="595"/>
      <c r="GW9" s="610"/>
      <c r="GX9" s="645"/>
      <c r="GY9" s="645"/>
      <c r="GZ9" s="646"/>
      <c r="HA9" s="610"/>
      <c r="HB9" s="647"/>
      <c r="HC9" s="648"/>
      <c r="HD9" s="648"/>
      <c r="HE9" s="625"/>
      <c r="HF9" s="625"/>
      <c r="HG9" s="625"/>
      <c r="HH9" s="625"/>
      <c r="HI9" s="625"/>
      <c r="HJ9" s="593"/>
      <c r="HK9" s="593"/>
      <c r="HL9" s="593"/>
      <c r="HM9" s="593"/>
      <c r="HN9" s="593"/>
      <c r="HO9" s="593"/>
      <c r="HP9" s="593"/>
      <c r="HQ9" s="593"/>
      <c r="HR9" s="593"/>
      <c r="HS9" s="593"/>
      <c r="HT9" s="593"/>
      <c r="HU9" s="593"/>
      <c r="HV9" s="593"/>
      <c r="HW9" s="593"/>
      <c r="HX9" s="593"/>
      <c r="HY9" s="593"/>
      <c r="HZ9" s="593"/>
      <c r="IA9" s="593"/>
      <c r="IB9" s="593"/>
      <c r="IC9" s="593"/>
      <c r="ID9" s="593"/>
      <c r="IE9" s="593"/>
    </row>
    <row r="10" spans="1:244" ht="13.5" customHeight="1" x14ac:dyDescent="0.15">
      <c r="A10" s="608"/>
      <c r="I10" s="609"/>
      <c r="J10" s="610"/>
      <c r="K10" s="610"/>
      <c r="L10" s="610"/>
      <c r="M10" s="610"/>
      <c r="N10" s="610"/>
      <c r="O10" s="610"/>
      <c r="P10" s="610"/>
      <c r="Q10" s="610"/>
      <c r="R10" s="610"/>
      <c r="S10" s="610"/>
      <c r="T10" s="610"/>
      <c r="U10" s="610"/>
      <c r="V10" s="610"/>
      <c r="W10" s="610"/>
      <c r="X10" s="610"/>
      <c r="Y10" s="1712" t="s">
        <v>969</v>
      </c>
      <c r="Z10" s="1713"/>
      <c r="AA10" s="635" t="s">
        <v>611</v>
      </c>
      <c r="AB10" s="635"/>
      <c r="AC10" s="628"/>
      <c r="AD10" s="635"/>
      <c r="AE10" s="651"/>
      <c r="AF10" s="652"/>
      <c r="AG10" s="652"/>
      <c r="AH10" s="653" t="s">
        <v>1198</v>
      </c>
      <c r="AI10" s="1703" t="str">
        <f>IF('1.評価用_第一面_第五面'!F24="","",'1.評価用_第一面_第五面'!F24)</f>
        <v/>
      </c>
      <c r="AJ10" s="1704"/>
      <c r="AK10" s="1705"/>
      <c r="AM10" s="632"/>
      <c r="AN10" s="1736" t="s">
        <v>614</v>
      </c>
      <c r="AO10" s="1736"/>
      <c r="AP10" s="1736"/>
      <c r="AQ10" s="1736"/>
      <c r="AR10" s="1736"/>
      <c r="AS10" s="1736"/>
      <c r="AT10" s="634" t="str">
        <f>IF(AU10="","□","■")</f>
        <v>□</v>
      </c>
      <c r="AU10" s="1706" t="str">
        <f>IF('1.評価用_第一面_第五面'!AC25="","",'1.評価用_第一面_第五面'!AC25)</f>
        <v/>
      </c>
      <c r="AV10" s="1707"/>
      <c r="AW10" s="1707"/>
      <c r="AX10" s="1707"/>
      <c r="AY10" s="1707"/>
      <c r="AZ10" s="1707"/>
      <c r="BA10" s="635" t="s">
        <v>955</v>
      </c>
      <c r="BB10" s="636"/>
      <c r="BE10" s="654"/>
      <c r="BF10" s="627"/>
      <c r="BG10" s="627"/>
      <c r="BH10" s="627"/>
      <c r="BI10" s="640"/>
      <c r="BJ10" s="640" t="s">
        <v>644</v>
      </c>
      <c r="BK10" s="640"/>
      <c r="BL10" s="1721" t="str">
        <f>IF('1.評価用_第一面_第五面'!Y36="","",'1.評価用_第一面_第五面'!Y36)</f>
        <v/>
      </c>
      <c r="BM10" s="1722"/>
      <c r="BN10" s="1722"/>
      <c r="BO10" s="1722"/>
      <c r="BP10" s="1722"/>
      <c r="BQ10" s="1722"/>
      <c r="BR10" s="1722"/>
      <c r="BS10" s="1722"/>
      <c r="BT10" s="1722"/>
      <c r="BU10" s="666" t="s">
        <v>1199</v>
      </c>
      <c r="BX10" s="667"/>
      <c r="BY10" s="668"/>
      <c r="BZ10" s="669" t="s">
        <v>970</v>
      </c>
      <c r="CA10" s="668" t="s">
        <v>1200</v>
      </c>
      <c r="CB10" s="668"/>
      <c r="CC10" s="668"/>
      <c r="CD10" s="668"/>
      <c r="CE10" s="670"/>
      <c r="CF10" s="670"/>
      <c r="CG10" s="670"/>
      <c r="CH10" s="668"/>
      <c r="CI10" s="668"/>
      <c r="CJ10" s="671"/>
      <c r="CK10" s="669" t="s">
        <v>1201</v>
      </c>
      <c r="CL10" s="1737" t="str">
        <f>IF('1.評価用_第一面_第五面'!F38="","",'1.評価用_第一面_第五面'!F38)</f>
        <v/>
      </c>
      <c r="CM10" s="1738"/>
      <c r="CN10" s="1739"/>
      <c r="CP10" s="672"/>
      <c r="CQ10" s="673"/>
      <c r="CR10" s="633"/>
      <c r="CS10" s="673"/>
      <c r="CT10" s="673"/>
      <c r="CU10" s="673"/>
      <c r="CV10" s="673"/>
      <c r="CW10" s="673"/>
      <c r="CX10" s="665"/>
      <c r="CY10" s="1733" t="s">
        <v>1202</v>
      </c>
      <c r="CZ10" s="1734"/>
      <c r="DA10" s="1734"/>
      <c r="DB10" s="1734"/>
      <c r="DC10" s="1734"/>
      <c r="DD10" s="1734"/>
      <c r="DE10" s="1734"/>
      <c r="DF10" s="1735"/>
      <c r="FJ10" s="621"/>
      <c r="FY10" s="595"/>
      <c r="FZ10" s="595"/>
      <c r="GA10" s="595"/>
      <c r="GB10" s="595"/>
      <c r="GC10" s="595"/>
      <c r="GD10" s="595"/>
      <c r="GE10" s="595"/>
      <c r="GF10" s="595"/>
      <c r="GG10" s="595"/>
      <c r="GH10" s="1700"/>
      <c r="GI10" s="1700"/>
      <c r="GJ10" s="595"/>
      <c r="GK10" s="641" t="s">
        <v>971</v>
      </c>
      <c r="GL10" s="642" t="s">
        <v>1189</v>
      </c>
      <c r="GM10" s="643" t="str">
        <f>IF(work_tower_N01_3=マスターシート!C5, "○", "")</f>
        <v/>
      </c>
      <c r="GP10" s="644" t="str">
        <f>IF(OR(AI10="",AI10=0),"",1)</f>
        <v/>
      </c>
      <c r="GQ10" s="1711" t="s">
        <v>969</v>
      </c>
      <c r="GR10" s="1711"/>
      <c r="GS10" s="644">
        <v>1</v>
      </c>
      <c r="GT10" s="1710" t="s">
        <v>970</v>
      </c>
      <c r="GU10" s="1711"/>
      <c r="GV10" s="595"/>
      <c r="GW10" s="610"/>
      <c r="GX10" s="645"/>
      <c r="GY10" s="645"/>
      <c r="GZ10" s="646"/>
      <c r="HA10" s="674"/>
      <c r="HB10" s="647"/>
      <c r="HC10" s="648"/>
      <c r="HD10" s="675"/>
      <c r="HE10" s="610"/>
      <c r="HF10" s="626"/>
      <c r="HG10" s="649"/>
      <c r="HH10" s="625"/>
      <c r="HI10" s="625"/>
      <c r="HJ10" s="593"/>
      <c r="HK10" s="593"/>
      <c r="HL10" s="593"/>
      <c r="HM10" s="593"/>
      <c r="HN10" s="593"/>
      <c r="HO10" s="593"/>
      <c r="HP10" s="593"/>
      <c r="HQ10" s="593"/>
      <c r="HR10" s="593"/>
      <c r="HS10" s="593"/>
      <c r="HT10" s="593"/>
      <c r="HU10" s="593"/>
      <c r="HV10" s="593"/>
      <c r="HW10" s="593"/>
      <c r="HX10" s="593"/>
      <c r="HY10" s="593"/>
      <c r="HZ10" s="593"/>
      <c r="IA10" s="593"/>
      <c r="IB10" s="593"/>
      <c r="IC10" s="593"/>
      <c r="ID10" s="593"/>
      <c r="IE10" s="593"/>
    </row>
    <row r="11" spans="1:244" ht="13.5" customHeight="1" x14ac:dyDescent="0.15">
      <c r="A11" s="608"/>
      <c r="I11" s="609"/>
      <c r="J11" s="610"/>
      <c r="K11" s="610"/>
      <c r="L11" s="610"/>
      <c r="M11" s="610"/>
      <c r="N11" s="610"/>
      <c r="O11" s="610"/>
      <c r="P11" s="610"/>
      <c r="Q11" s="610"/>
      <c r="R11" s="610"/>
      <c r="S11" s="610"/>
      <c r="T11" s="610"/>
      <c r="U11" s="610"/>
      <c r="V11" s="610"/>
      <c r="W11" s="610"/>
      <c r="X11" s="610"/>
      <c r="Y11" s="1757" t="s">
        <v>1203</v>
      </c>
      <c r="Z11" s="1758"/>
      <c r="AA11" s="668" t="s">
        <v>622</v>
      </c>
      <c r="AB11" s="668"/>
      <c r="AC11" s="676"/>
      <c r="AD11" s="676"/>
      <c r="AE11" s="677"/>
      <c r="AF11" s="678"/>
      <c r="AG11" s="678"/>
      <c r="AH11" s="679" t="s">
        <v>1204</v>
      </c>
      <c r="AI11" s="1759" t="str">
        <f>IF('1.評価用_第一面_第五面'!AQ27="","",'1.評価用_第一面_第五面'!AQ27)</f>
        <v/>
      </c>
      <c r="AJ11" s="1760"/>
      <c r="AK11" s="1761"/>
      <c r="AM11" s="680"/>
      <c r="AN11" s="1762" t="s">
        <v>617</v>
      </c>
      <c r="AO11" s="1762"/>
      <c r="AP11" s="1762"/>
      <c r="AQ11" s="1762"/>
      <c r="AR11" s="1762"/>
      <c r="AS11" s="1762"/>
      <c r="AT11" s="634" t="str">
        <f>IF(AU11="","□","■")</f>
        <v>□</v>
      </c>
      <c r="AU11" s="1706" t="str">
        <f>IF('1.評価用_第一面_第五面'!AC26="","",'1.評価用_第一面_第五面'!AC26)</f>
        <v/>
      </c>
      <c r="AV11" s="1707"/>
      <c r="AW11" s="1707"/>
      <c r="AX11" s="1707"/>
      <c r="AY11" s="1707"/>
      <c r="AZ11" s="1707"/>
      <c r="BA11" s="635" t="s">
        <v>964</v>
      </c>
      <c r="BB11" s="636"/>
      <c r="BE11" s="667"/>
      <c r="BF11" s="668"/>
      <c r="BG11" s="668"/>
      <c r="BH11" s="668"/>
      <c r="BI11" s="670"/>
      <c r="BJ11" s="671" t="s">
        <v>646</v>
      </c>
      <c r="BK11" s="671"/>
      <c r="BL11" s="1737" t="str">
        <f>IF('1.評価用_第一面_第五面'!AF36="","",'1.評価用_第一面_第五面'!AF36)</f>
        <v/>
      </c>
      <c r="BM11" s="1738"/>
      <c r="BN11" s="1738"/>
      <c r="BO11" s="1738"/>
      <c r="BP11" s="1738"/>
      <c r="BQ11" s="1738"/>
      <c r="BR11" s="1738"/>
      <c r="BS11" s="1738"/>
      <c r="BT11" s="1738"/>
      <c r="BU11" s="681" t="s">
        <v>1205</v>
      </c>
      <c r="CP11" s="608"/>
      <c r="CW11" s="682"/>
      <c r="CX11" s="665"/>
      <c r="CY11" s="1733" t="s">
        <v>1167</v>
      </c>
      <c r="CZ11" s="1734"/>
      <c r="DA11" s="1734"/>
      <c r="DB11" s="1734"/>
      <c r="DC11" s="1734"/>
      <c r="DD11" s="1734"/>
      <c r="DE11" s="1734"/>
      <c r="DF11" s="1735"/>
      <c r="FJ11" s="621"/>
      <c r="FY11" s="595"/>
      <c r="FZ11" s="595"/>
      <c r="GA11" s="595"/>
      <c r="GB11" s="595"/>
      <c r="GC11" s="595"/>
      <c r="GD11" s="595"/>
      <c r="GE11" s="595"/>
      <c r="GF11" s="595"/>
      <c r="GG11" s="595"/>
      <c r="GH11" s="1700"/>
      <c r="GI11" s="1700"/>
      <c r="GJ11" s="595"/>
      <c r="GK11" s="641" t="s">
        <v>1206</v>
      </c>
      <c r="GL11" s="642" t="s">
        <v>1189</v>
      </c>
      <c r="GM11" s="643" t="str">
        <f>work_tower_N01_6_JIBAN_TYOUSA_1 &amp; work_tower_N01_6_JIBAN_TYOUSA_2&amp; work_tower_N01_6_JIBAN_TYOUSA_3&amp; work_tower_N01_6_JIBAN_TYOUSA_4</f>
        <v/>
      </c>
      <c r="GP11" s="644" t="str">
        <f>IF(OR(AI11=""),"",1)</f>
        <v/>
      </c>
      <c r="GQ11" s="1711" t="s">
        <v>1203</v>
      </c>
      <c r="GR11" s="1711"/>
      <c r="GS11" s="644"/>
      <c r="GT11" s="1710"/>
      <c r="GU11" s="1711"/>
      <c r="GV11" s="595"/>
      <c r="GW11" s="610"/>
      <c r="GX11" s="645"/>
      <c r="GY11" s="645"/>
      <c r="GZ11" s="646"/>
      <c r="HA11" s="683"/>
      <c r="HB11" s="647"/>
      <c r="HC11" s="648"/>
      <c r="HD11" s="649"/>
      <c r="HE11" s="593"/>
      <c r="HF11" s="593"/>
      <c r="HG11" s="593"/>
      <c r="HH11" s="625"/>
      <c r="HI11" s="625"/>
      <c r="HJ11" s="593"/>
      <c r="HK11" s="593"/>
      <c r="HL11" s="593"/>
      <c r="HM11" s="593"/>
      <c r="HN11" s="593"/>
      <c r="HO11" s="593"/>
      <c r="HP11" s="593"/>
      <c r="HQ11" s="593"/>
      <c r="HR11" s="593"/>
      <c r="HS11" s="593"/>
      <c r="HT11" s="593"/>
      <c r="HU11" s="593"/>
      <c r="HV11" s="593"/>
      <c r="HW11" s="593"/>
      <c r="HX11" s="593"/>
      <c r="HY11" s="593"/>
      <c r="HZ11" s="593"/>
      <c r="IA11" s="593"/>
      <c r="IB11" s="593"/>
      <c r="IC11" s="593"/>
      <c r="ID11" s="593"/>
      <c r="IE11" s="593"/>
    </row>
    <row r="12" spans="1:244" ht="13.5" customHeight="1" x14ac:dyDescent="0.15">
      <c r="A12" s="608"/>
      <c r="I12" s="595"/>
      <c r="Y12" s="595"/>
      <c r="AM12" s="680"/>
      <c r="AN12" s="627" t="s">
        <v>1082</v>
      </c>
      <c r="AO12" s="627"/>
      <c r="AP12" s="627"/>
      <c r="AQ12" s="627"/>
      <c r="AR12" s="627"/>
      <c r="AS12" s="627"/>
      <c r="AT12" s="1751" t="str">
        <f>IF('1.評価用_第一面_第五面'!U29="","",'1.評価用_第一面_第五面'!U29)</f>
        <v/>
      </c>
      <c r="AU12" s="1752"/>
      <c r="AV12" s="1752"/>
      <c r="AW12" s="1752"/>
      <c r="AX12" s="1752"/>
      <c r="AY12" s="1752"/>
      <c r="AZ12" s="1752"/>
      <c r="BA12" s="1752"/>
      <c r="BB12" s="1753"/>
      <c r="CP12" s="608"/>
      <c r="CW12" s="682"/>
      <c r="CX12" s="665"/>
      <c r="CY12" s="1733" t="s">
        <v>1207</v>
      </c>
      <c r="CZ12" s="1734"/>
      <c r="DA12" s="1734"/>
      <c r="DB12" s="1734"/>
      <c r="DC12" s="1734"/>
      <c r="DD12" s="1734"/>
      <c r="DE12" s="1734"/>
      <c r="DF12" s="1735"/>
      <c r="FJ12" s="621"/>
      <c r="FY12" s="595"/>
      <c r="FZ12" s="595"/>
      <c r="GA12" s="595"/>
      <c r="GB12" s="595"/>
      <c r="GC12" s="595"/>
      <c r="GD12" s="595"/>
      <c r="GE12" s="595"/>
      <c r="GF12" s="595"/>
      <c r="GG12" s="595"/>
      <c r="GH12" s="1700"/>
      <c r="GI12" s="1700"/>
      <c r="GJ12" s="595"/>
      <c r="GK12" s="641" t="s">
        <v>972</v>
      </c>
      <c r="GL12" s="642" t="s">
        <v>1189</v>
      </c>
      <c r="GM12" s="643" t="str">
        <f>IF(work_tower_N01_7_KUI_KEI_max &lt;&gt; "", work_tower_N01_7_KUI_KEI_max, "") &amp; IF(work_tower_N01_7_KUI_KEI_max &lt;&gt; "", IF(work_tower_N01_7_KUI_KEI_max &lt;&gt; "", " ", ""), "")&amp; IF(work_tower_N01_7_KUI_KEI_min &lt;&gt; "", work_tower_N01_7_KUI_KEI_min, "")</f>
        <v/>
      </c>
      <c r="GN12" s="624" t="str">
        <f>IF(work_tower_N01_7_KUI_KEI_max &lt;&gt; "", "最大値：" &amp; work_tower_N01_7_KUI_KEI_max, "") &amp; IF(work_tower_N01_7_KUI_KEI_max &lt;&gt; "", IF(work_tower_N01_7_KUI_KEI_max &lt;&gt; "", " ", ""), "")&amp; IF(work_tower_N01_7_KUI_KEI_min &lt;&gt; "", "最小値：" &amp; work_tower_N01_7_KUI_KEI_min, "")</f>
        <v/>
      </c>
      <c r="GP12" s="644">
        <v>1</v>
      </c>
      <c r="GQ12" s="1711" t="s">
        <v>1182</v>
      </c>
      <c r="GR12" s="1711"/>
      <c r="GS12" s="644" t="str">
        <f>IF(OR(DD7=""),"",1)</f>
        <v/>
      </c>
      <c r="GT12" s="1710" t="s">
        <v>1188</v>
      </c>
      <c r="GU12" s="1711"/>
      <c r="GV12" s="595"/>
      <c r="GW12" s="593"/>
      <c r="GX12" s="593"/>
      <c r="GY12" s="593"/>
      <c r="GZ12" s="593"/>
      <c r="HA12" s="610"/>
      <c r="HB12" s="684"/>
      <c r="HC12" s="684"/>
      <c r="HD12" s="593"/>
      <c r="HE12" s="593"/>
      <c r="HF12" s="593"/>
      <c r="HG12" s="593"/>
      <c r="HH12" s="625"/>
      <c r="HI12" s="625"/>
      <c r="HJ12" s="593"/>
      <c r="HK12" s="593"/>
      <c r="HL12" s="593"/>
      <c r="HM12" s="593"/>
      <c r="HN12" s="593"/>
      <c r="HO12" s="593"/>
      <c r="HP12" s="593"/>
      <c r="HQ12" s="593"/>
      <c r="HR12" s="593"/>
      <c r="HS12" s="593"/>
      <c r="HT12" s="593"/>
      <c r="HU12" s="593"/>
      <c r="HV12" s="593"/>
      <c r="HW12" s="593"/>
      <c r="HX12" s="593"/>
      <c r="HY12" s="593"/>
      <c r="HZ12" s="593"/>
      <c r="IA12" s="593"/>
      <c r="IB12" s="593"/>
      <c r="IC12" s="593"/>
      <c r="ID12" s="593"/>
      <c r="IE12" s="593"/>
    </row>
    <row r="13" spans="1:244" ht="13.5" customHeight="1" x14ac:dyDescent="0.15">
      <c r="A13" s="608"/>
      <c r="F13" s="685"/>
      <c r="G13" s="685"/>
      <c r="H13" s="685"/>
      <c r="I13" s="686"/>
      <c r="J13" s="687"/>
      <c r="K13" s="687"/>
      <c r="L13" s="687"/>
      <c r="M13" s="687"/>
      <c r="N13" s="687"/>
      <c r="O13" s="687"/>
      <c r="P13" s="687"/>
      <c r="Q13" s="687"/>
      <c r="R13" s="687"/>
      <c r="S13" s="687"/>
      <c r="T13" s="687"/>
      <c r="U13" s="687"/>
      <c r="V13" s="687"/>
      <c r="W13" s="687"/>
      <c r="X13" s="687"/>
      <c r="Y13" s="1740" t="s">
        <v>1208</v>
      </c>
      <c r="Z13" s="1741"/>
      <c r="AA13" s="688" t="s">
        <v>1209</v>
      </c>
      <c r="AB13" s="688"/>
      <c r="AC13" s="688"/>
      <c r="AD13" s="688"/>
      <c r="AE13" s="689"/>
      <c r="AF13" s="690"/>
      <c r="AG13" s="690"/>
      <c r="AH13" s="691"/>
      <c r="AI13" s="1742" t="str">
        <f>IF('1.評価用_第一面_第五面'!B209="■","□","■")</f>
        <v>■</v>
      </c>
      <c r="AJ13" s="1743"/>
      <c r="AK13" s="1744"/>
      <c r="AM13" s="680"/>
      <c r="AN13" s="639"/>
      <c r="AP13" s="627"/>
      <c r="AQ13" s="627"/>
      <c r="AR13" s="627"/>
      <c r="AS13" s="627"/>
      <c r="AT13" s="1754"/>
      <c r="AU13" s="1755"/>
      <c r="AV13" s="1755"/>
      <c r="AW13" s="1755"/>
      <c r="AX13" s="1755"/>
      <c r="AY13" s="1755"/>
      <c r="AZ13" s="1755"/>
      <c r="BA13" s="1755"/>
      <c r="BB13" s="1756"/>
      <c r="CP13" s="608"/>
      <c r="CW13" s="682"/>
      <c r="CX13" s="665"/>
      <c r="CY13" s="1733" t="s">
        <v>301</v>
      </c>
      <c r="CZ13" s="1734"/>
      <c r="DA13" s="1734"/>
      <c r="DB13" s="1734"/>
      <c r="DC13" s="1734"/>
      <c r="DD13" s="1734"/>
      <c r="DE13" s="1734"/>
      <c r="DF13" s="1735"/>
      <c r="FJ13" s="621"/>
      <c r="FR13" s="595"/>
      <c r="FS13" s="595"/>
      <c r="FT13" s="595"/>
      <c r="FU13" s="595"/>
      <c r="FV13" s="595"/>
      <c r="FW13" s="595"/>
      <c r="FX13" s="595"/>
      <c r="FY13" s="595"/>
      <c r="FZ13" s="595"/>
      <c r="GA13" s="595"/>
      <c r="GB13" s="595"/>
      <c r="GC13" s="595"/>
      <c r="GD13" s="595"/>
      <c r="GE13" s="595"/>
      <c r="GF13" s="595"/>
      <c r="GG13" s="595"/>
      <c r="GH13" s="1700"/>
      <c r="GI13" s="1700"/>
      <c r="GJ13" s="595"/>
      <c r="GK13" s="692" t="s">
        <v>973</v>
      </c>
      <c r="GL13" s="693" t="s">
        <v>1189</v>
      </c>
      <c r="GM13" s="694" t="str">
        <f>IF(work_tower_N01_7_KUI_TYOU_max &lt;&gt; "", work_tower_N01_7_KUI_TYOU_max, "") &amp; IF(work_tower_N01_7_KUI_TYOU_max &lt;&gt; "", IF(work_tower_N01_7_KUI_TYOU_min &lt;&gt; "", " ", ""), "")&amp; IF(work_tower_N01_7_KUI_TYOU_min &lt;&gt; "", work_tower_N01_7_KUI_TYOU_min, "")</f>
        <v/>
      </c>
      <c r="GN13" s="694" t="str">
        <f>IF(work_tower_N01_7_KUI_TYOU_max &lt;&gt; "", "最大値：" &amp; work_tower_N01_7_KUI_TYOU_max, "") &amp; IF(work_tower_N01_7_KUI_TYOU_max &lt;&gt; "", IF(work_tower_N01_7_KUI_TYOU_min &lt;&gt; "", " ", ""), "")&amp; IF(work_tower_N01_7_KUI_TYOU_min &lt;&gt; "", "最小値：" &amp; work_tower_N01_7_KUI_TYOU_min, "")</f>
        <v/>
      </c>
      <c r="GP13" s="644">
        <v>1</v>
      </c>
      <c r="GQ13" s="1711" t="s">
        <v>1183</v>
      </c>
      <c r="GR13" s="1711"/>
      <c r="GS13" s="644" t="str">
        <f>IF(OR(DD8=""),"",1)</f>
        <v/>
      </c>
      <c r="GT13" s="1710" t="s">
        <v>1194</v>
      </c>
      <c r="GU13" s="1711"/>
      <c r="GV13" s="595"/>
      <c r="GW13" s="687"/>
      <c r="GX13" s="645"/>
      <c r="GY13" s="645"/>
      <c r="GZ13" s="661"/>
      <c r="HA13" s="610"/>
      <c r="HB13" s="684"/>
      <c r="HC13" s="684"/>
      <c r="HD13" s="593"/>
      <c r="HE13" s="593"/>
      <c r="HF13" s="593"/>
      <c r="HG13" s="593"/>
      <c r="HH13" s="625"/>
      <c r="HI13" s="625"/>
      <c r="HJ13" s="593"/>
      <c r="HK13" s="593"/>
      <c r="HL13" s="593"/>
      <c r="HM13" s="593"/>
      <c r="HN13" s="593"/>
      <c r="HO13" s="593"/>
      <c r="HP13" s="593"/>
      <c r="HQ13" s="593"/>
      <c r="HR13" s="593"/>
      <c r="HS13" s="593"/>
      <c r="HT13" s="593"/>
      <c r="HU13" s="593"/>
      <c r="HV13" s="593"/>
      <c r="HW13" s="593"/>
      <c r="HX13" s="593"/>
      <c r="HY13" s="593"/>
      <c r="HZ13" s="593"/>
      <c r="IA13" s="593"/>
      <c r="IB13" s="593"/>
      <c r="IC13" s="593"/>
      <c r="ID13" s="593"/>
      <c r="IE13" s="593"/>
    </row>
    <row r="14" spans="1:244" ht="13.5" customHeight="1" x14ac:dyDescent="0.15">
      <c r="A14" s="608"/>
      <c r="F14" s="685"/>
      <c r="G14" s="685"/>
      <c r="H14" s="685"/>
      <c r="I14" s="686"/>
      <c r="J14" s="687"/>
      <c r="K14" s="687"/>
      <c r="L14" s="687"/>
      <c r="M14" s="687"/>
      <c r="N14" s="687"/>
      <c r="O14" s="687"/>
      <c r="P14" s="687"/>
      <c r="Q14" s="687"/>
      <c r="R14" s="687"/>
      <c r="S14" s="687"/>
      <c r="T14" s="687"/>
      <c r="U14" s="687"/>
      <c r="V14" s="687"/>
      <c r="W14" s="687"/>
      <c r="X14" s="687"/>
      <c r="Y14" s="686"/>
      <c r="Z14" s="685"/>
      <c r="AA14" s="685"/>
      <c r="AM14" s="667"/>
      <c r="AN14" s="695" t="s">
        <v>974</v>
      </c>
      <c r="AO14" s="696"/>
      <c r="AP14" s="695"/>
      <c r="AQ14" s="695"/>
      <c r="AR14" s="695"/>
      <c r="AS14" s="695"/>
      <c r="AT14" s="1745" t="str">
        <f>IF('1.評価用_第一面_第五面'!U32="","",'1.評価用_第一面_第五面'!U32)</f>
        <v>　</v>
      </c>
      <c r="AU14" s="1746"/>
      <c r="AV14" s="1746"/>
      <c r="AW14" s="1746"/>
      <c r="AX14" s="1746"/>
      <c r="AY14" s="1746"/>
      <c r="AZ14" s="1746"/>
      <c r="BA14" s="1746"/>
      <c r="BB14" s="1747"/>
      <c r="CP14" s="697"/>
      <c r="CQ14" s="698"/>
      <c r="CR14" s="695" t="s">
        <v>975</v>
      </c>
      <c r="CS14" s="698"/>
      <c r="CT14" s="698"/>
      <c r="CU14" s="698"/>
      <c r="CV14" s="698"/>
      <c r="CW14" s="698"/>
      <c r="CX14" s="1748" t="s">
        <v>5</v>
      </c>
      <c r="CY14" s="1749"/>
      <c r="CZ14" s="1749"/>
      <c r="DA14" s="1749"/>
      <c r="DB14" s="1749"/>
      <c r="DC14" s="1749"/>
      <c r="DD14" s="1749"/>
      <c r="DE14" s="1749"/>
      <c r="DF14" s="1750"/>
      <c r="FJ14" s="621"/>
      <c r="FR14" s="595"/>
      <c r="FS14" s="595"/>
      <c r="FT14" s="595"/>
      <c r="FU14" s="595"/>
      <c r="FV14" s="595"/>
      <c r="FW14" s="595"/>
      <c r="FX14" s="595"/>
      <c r="FY14" s="595"/>
      <c r="FZ14" s="595"/>
      <c r="GA14" s="595"/>
      <c r="GB14" s="595"/>
      <c r="GC14" s="595"/>
      <c r="GD14" s="595"/>
      <c r="GE14" s="595"/>
      <c r="GF14" s="595"/>
      <c r="GG14" s="595"/>
      <c r="GH14" s="1700"/>
      <c r="GI14" s="1700"/>
      <c r="GJ14" s="595"/>
      <c r="GK14" s="595"/>
      <c r="GL14" s="595"/>
      <c r="GM14" s="595"/>
      <c r="GW14" s="687"/>
      <c r="GX14" s="687"/>
      <c r="GY14" s="699"/>
      <c r="GZ14" s="593"/>
      <c r="HA14" s="625"/>
      <c r="HB14" s="661"/>
      <c r="HC14" s="661"/>
      <c r="HD14" s="593"/>
      <c r="HE14" s="593"/>
      <c r="HF14" s="593"/>
      <c r="HG14" s="593"/>
      <c r="HH14" s="675"/>
      <c r="HI14" s="675"/>
      <c r="HJ14" s="593"/>
      <c r="HK14" s="593"/>
      <c r="HL14" s="593"/>
      <c r="HM14" s="593"/>
      <c r="HN14" s="593"/>
      <c r="HO14" s="593"/>
      <c r="HP14" s="593"/>
      <c r="HQ14" s="593"/>
      <c r="HR14" s="593"/>
      <c r="HS14" s="593"/>
      <c r="HT14" s="593"/>
      <c r="HU14" s="593"/>
      <c r="HV14" s="593"/>
      <c r="HW14" s="593"/>
      <c r="HX14" s="593"/>
      <c r="HY14" s="593"/>
      <c r="HZ14" s="593"/>
      <c r="IA14" s="593"/>
      <c r="IB14" s="593"/>
      <c r="IC14" s="593"/>
      <c r="ID14" s="593"/>
      <c r="IE14" s="593"/>
    </row>
    <row r="15" spans="1:244" ht="13.5" customHeight="1" x14ac:dyDescent="0.15">
      <c r="A15" s="700"/>
      <c r="B15" s="696"/>
      <c r="C15" s="696"/>
      <c r="D15" s="696"/>
      <c r="E15" s="696"/>
      <c r="F15" s="696"/>
      <c r="G15" s="696"/>
      <c r="H15" s="696"/>
      <c r="I15" s="701"/>
      <c r="J15" s="702"/>
      <c r="K15" s="702"/>
      <c r="L15" s="702"/>
      <c r="M15" s="702"/>
      <c r="N15" s="702"/>
      <c r="O15" s="702"/>
      <c r="P15" s="702"/>
      <c r="Q15" s="702"/>
      <c r="R15" s="702"/>
      <c r="S15" s="702"/>
      <c r="T15" s="702"/>
      <c r="U15" s="702"/>
      <c r="V15" s="702"/>
      <c r="W15" s="702"/>
      <c r="X15" s="702"/>
      <c r="Y15" s="701"/>
      <c r="Z15" s="696"/>
      <c r="AA15" s="696"/>
      <c r="AB15" s="696"/>
      <c r="AC15" s="696"/>
      <c r="AD15" s="696"/>
      <c r="AE15" s="696"/>
      <c r="AF15" s="696"/>
      <c r="AG15" s="696"/>
      <c r="AH15" s="696"/>
      <c r="AI15" s="696"/>
      <c r="AJ15" s="696"/>
      <c r="AK15" s="695"/>
      <c r="AL15" s="695"/>
      <c r="AM15" s="695"/>
      <c r="AN15" s="695"/>
      <c r="AO15" s="695"/>
      <c r="AP15" s="695"/>
      <c r="AQ15" s="695"/>
      <c r="AR15" s="695"/>
      <c r="AS15" s="695"/>
      <c r="AT15" s="695"/>
      <c r="AU15" s="695"/>
      <c r="AV15" s="695"/>
      <c r="AW15" s="695"/>
      <c r="AX15" s="696"/>
      <c r="AY15" s="696"/>
      <c r="AZ15" s="696"/>
      <c r="BA15" s="696"/>
      <c r="BB15" s="696"/>
      <c r="BC15" s="696"/>
      <c r="BD15" s="696"/>
      <c r="BE15" s="696"/>
      <c r="BF15" s="696"/>
      <c r="BG15" s="696"/>
      <c r="BH15" s="696"/>
      <c r="BI15" s="696"/>
      <c r="BJ15" s="696"/>
      <c r="BK15" s="696"/>
      <c r="BL15" s="696"/>
      <c r="BM15" s="696"/>
      <c r="BN15" s="696"/>
      <c r="BO15" s="696"/>
      <c r="BP15" s="696"/>
      <c r="BQ15" s="696"/>
      <c r="BR15" s="696"/>
      <c r="BS15" s="696"/>
      <c r="BT15" s="696"/>
      <c r="BU15" s="696"/>
      <c r="BV15" s="696"/>
      <c r="BW15" s="696"/>
      <c r="BX15" s="696"/>
      <c r="BY15" s="696"/>
      <c r="BZ15" s="696"/>
      <c r="CA15" s="696"/>
      <c r="CB15" s="696"/>
      <c r="CC15" s="696"/>
      <c r="CD15" s="696"/>
      <c r="CE15" s="696"/>
      <c r="CF15" s="696"/>
      <c r="CG15" s="696"/>
      <c r="CH15" s="696"/>
      <c r="CI15" s="696"/>
      <c r="CJ15" s="696"/>
      <c r="CK15" s="696"/>
      <c r="CL15" s="696"/>
      <c r="CM15" s="696"/>
      <c r="CN15" s="696"/>
      <c r="CO15" s="696"/>
      <c r="CP15" s="696"/>
      <c r="CQ15" s="696"/>
      <c r="CR15" s="696"/>
      <c r="CS15" s="696"/>
      <c r="CT15" s="696"/>
      <c r="CU15" s="696"/>
      <c r="CV15" s="696"/>
      <c r="CW15" s="696"/>
      <c r="CX15" s="696"/>
      <c r="CY15" s="696"/>
      <c r="CZ15" s="696"/>
      <c r="DA15" s="696"/>
      <c r="DB15" s="696"/>
      <c r="DC15" s="696"/>
      <c r="DD15" s="696"/>
      <c r="DE15" s="696"/>
      <c r="DF15" s="696"/>
      <c r="DG15" s="696"/>
      <c r="DH15" s="696"/>
      <c r="DI15" s="696"/>
      <c r="DJ15" s="696"/>
      <c r="DK15" s="696"/>
      <c r="DL15" s="696"/>
      <c r="DM15" s="696"/>
      <c r="DN15" s="696"/>
      <c r="DO15" s="696"/>
      <c r="DP15" s="696"/>
      <c r="DQ15" s="696"/>
      <c r="DR15" s="696"/>
      <c r="DS15" s="696"/>
      <c r="DT15" s="696"/>
      <c r="DU15" s="696"/>
      <c r="DV15" s="696"/>
      <c r="DW15" s="696"/>
      <c r="DX15" s="696"/>
      <c r="DY15" s="696"/>
      <c r="DZ15" s="696"/>
      <c r="EA15" s="696"/>
      <c r="EB15" s="696"/>
      <c r="EC15" s="696"/>
      <c r="ED15" s="696"/>
      <c r="EE15" s="696"/>
      <c r="EF15" s="696"/>
      <c r="EG15" s="696"/>
      <c r="EH15" s="696"/>
      <c r="EI15" s="696"/>
      <c r="EJ15" s="696"/>
      <c r="EK15" s="696"/>
      <c r="EL15" s="696"/>
      <c r="EM15" s="696"/>
      <c r="EN15" s="696"/>
      <c r="EO15" s="696"/>
      <c r="EP15" s="696"/>
      <c r="EQ15" s="696"/>
      <c r="ER15" s="696"/>
      <c r="ES15" s="696"/>
      <c r="ET15" s="696"/>
      <c r="EU15" s="696"/>
      <c r="EV15" s="696"/>
      <c r="EW15" s="696"/>
      <c r="EX15" s="696"/>
      <c r="EY15" s="696"/>
      <c r="EZ15" s="696"/>
      <c r="FA15" s="696"/>
      <c r="FB15" s="696"/>
      <c r="FC15" s="696"/>
      <c r="FD15" s="696"/>
      <c r="FE15" s="696"/>
      <c r="FF15" s="696"/>
      <c r="FG15" s="696"/>
      <c r="FH15" s="696"/>
      <c r="FI15" s="696"/>
      <c r="FJ15" s="703"/>
      <c r="FR15" s="595"/>
      <c r="FS15" s="595"/>
      <c r="FT15" s="595"/>
      <c r="FU15" s="595"/>
      <c r="FV15" s="595"/>
      <c r="FW15" s="595"/>
      <c r="FX15" s="595"/>
      <c r="FY15" s="595"/>
      <c r="FZ15" s="595"/>
      <c r="GA15" s="595"/>
      <c r="GB15" s="595"/>
      <c r="GC15" s="595"/>
      <c r="GD15" s="595"/>
      <c r="GE15" s="595"/>
      <c r="GF15" s="595"/>
      <c r="GG15" s="595"/>
      <c r="GH15" s="1700"/>
      <c r="GI15" s="1700"/>
      <c r="GJ15" s="595"/>
      <c r="GK15" s="595"/>
      <c r="GL15" s="595"/>
      <c r="GM15" s="595"/>
      <c r="GW15" s="593"/>
      <c r="GX15" s="593"/>
      <c r="GY15" s="593"/>
      <c r="GZ15" s="625"/>
      <c r="HA15" s="625"/>
      <c r="HB15" s="625"/>
      <c r="HC15" s="625"/>
      <c r="HD15" s="593"/>
      <c r="HE15" s="593"/>
      <c r="HF15" s="593"/>
      <c r="HG15" s="593"/>
      <c r="HH15" s="593"/>
      <c r="HI15" s="593"/>
      <c r="HJ15" s="593"/>
      <c r="HK15" s="593"/>
      <c r="HL15" s="593"/>
      <c r="HM15" s="593"/>
      <c r="HN15" s="593"/>
      <c r="HO15" s="593"/>
      <c r="HP15" s="593"/>
      <c r="HQ15" s="593"/>
      <c r="HR15" s="593"/>
      <c r="HS15" s="593"/>
      <c r="HT15" s="593"/>
      <c r="HU15" s="593"/>
      <c r="HV15" s="593"/>
      <c r="HW15" s="593"/>
      <c r="HX15" s="593"/>
      <c r="HY15" s="593"/>
      <c r="HZ15" s="593"/>
      <c r="IA15" s="593"/>
      <c r="IB15" s="593"/>
      <c r="IC15" s="593"/>
      <c r="ID15" s="593"/>
      <c r="IE15" s="593"/>
    </row>
    <row r="16" spans="1:244" s="704" customFormat="1" ht="15" customHeight="1" x14ac:dyDescent="0.15">
      <c r="I16" s="705"/>
      <c r="J16" s="706"/>
      <c r="K16" s="706"/>
      <c r="L16" s="706"/>
      <c r="M16" s="706"/>
      <c r="N16" s="706"/>
      <c r="O16" s="706"/>
      <c r="P16" s="706"/>
      <c r="Q16" s="706"/>
      <c r="R16" s="706"/>
      <c r="S16" s="706"/>
      <c r="T16" s="706"/>
      <c r="U16" s="706"/>
      <c r="V16" s="706"/>
      <c r="W16" s="706"/>
      <c r="X16" s="706"/>
      <c r="Y16" s="705"/>
      <c r="AK16" s="707"/>
      <c r="AL16" s="707"/>
      <c r="AM16" s="707"/>
      <c r="AN16" s="707"/>
      <c r="AO16" s="707"/>
      <c r="AP16" s="707"/>
      <c r="AQ16" s="707"/>
      <c r="AR16" s="707"/>
      <c r="AS16" s="707"/>
      <c r="AT16" s="707"/>
      <c r="AU16" s="707"/>
      <c r="AV16" s="707"/>
      <c r="AW16" s="707"/>
      <c r="BJ16" s="704" t="s">
        <v>976</v>
      </c>
      <c r="DE16" s="704" t="s">
        <v>1210</v>
      </c>
      <c r="DX16" s="704" t="s">
        <v>977</v>
      </c>
      <c r="FG16" s="708"/>
      <c r="FR16" s="595"/>
      <c r="FS16" s="595"/>
      <c r="FT16" s="595"/>
      <c r="FU16" s="705"/>
      <c r="FV16" s="705"/>
      <c r="FW16" s="705"/>
      <c r="FX16" s="705"/>
      <c r="FY16" s="705"/>
      <c r="FZ16" s="705"/>
      <c r="GA16" s="705"/>
      <c r="GB16" s="705"/>
      <c r="GC16" s="705"/>
      <c r="GD16" s="705"/>
      <c r="GE16" s="705"/>
      <c r="GF16" s="705"/>
      <c r="GG16" s="705"/>
      <c r="GH16" s="1700"/>
      <c r="GI16" s="1700"/>
      <c r="GJ16" s="705"/>
      <c r="GK16" s="705"/>
      <c r="GL16" s="705"/>
      <c r="GM16" s="705"/>
      <c r="GW16" s="706"/>
      <c r="GX16" s="706"/>
      <c r="GY16" s="706"/>
      <c r="GZ16" s="709"/>
      <c r="HA16" s="709"/>
      <c r="HB16" s="709"/>
      <c r="HC16" s="709"/>
      <c r="HD16" s="706"/>
      <c r="HE16" s="706"/>
      <c r="HF16" s="706"/>
      <c r="HG16" s="706"/>
      <c r="HH16" s="706"/>
      <c r="HI16" s="706"/>
      <c r="HJ16" s="706"/>
      <c r="HK16" s="706"/>
      <c r="HL16" s="706"/>
      <c r="HM16" s="706"/>
      <c r="HN16" s="706"/>
      <c r="HO16" s="706"/>
      <c r="HP16" s="706"/>
      <c r="HQ16" s="706"/>
      <c r="HR16" s="706"/>
      <c r="HS16" s="706"/>
      <c r="HT16" s="706"/>
      <c r="HU16" s="706"/>
      <c r="HV16" s="706"/>
      <c r="HW16" s="706"/>
      <c r="HX16" s="706"/>
      <c r="HY16" s="706"/>
      <c r="HZ16" s="706"/>
      <c r="IA16" s="706"/>
      <c r="IB16" s="706"/>
      <c r="IC16" s="706"/>
      <c r="ID16" s="706"/>
      <c r="IE16" s="706"/>
      <c r="IF16" s="706"/>
      <c r="IG16" s="706"/>
      <c r="IH16" s="706"/>
      <c r="II16" s="706"/>
      <c r="IJ16" s="706"/>
    </row>
    <row r="17" spans="1:244" s="704" customFormat="1" ht="15" customHeight="1" x14ac:dyDescent="0.15">
      <c r="A17" s="710" t="s">
        <v>978</v>
      </c>
      <c r="I17" s="705"/>
      <c r="J17" s="706"/>
      <c r="K17" s="706"/>
      <c r="L17" s="706"/>
      <c r="M17" s="706"/>
      <c r="N17" s="706"/>
      <c r="O17" s="706"/>
      <c r="P17" s="706"/>
      <c r="Q17" s="706"/>
      <c r="R17" s="706"/>
      <c r="S17" s="706"/>
      <c r="T17" s="706"/>
      <c r="U17" s="706"/>
      <c r="V17" s="706"/>
      <c r="W17" s="706"/>
      <c r="X17" s="706"/>
      <c r="Y17" s="705"/>
      <c r="AK17" s="707"/>
      <c r="AL17" s="707"/>
      <c r="AM17" s="707"/>
      <c r="AN17" s="707"/>
      <c r="AO17" s="707"/>
      <c r="AP17" s="707"/>
      <c r="AQ17" s="707"/>
      <c r="AR17" s="707"/>
      <c r="AS17" s="707"/>
      <c r="AT17" s="707"/>
      <c r="AU17" s="707"/>
      <c r="AV17" s="707"/>
      <c r="AW17" s="707"/>
      <c r="DE17" s="704" t="s">
        <v>1211</v>
      </c>
      <c r="DI17" s="707"/>
      <c r="DJ17" s="708"/>
      <c r="DK17" s="708"/>
      <c r="DL17" s="708"/>
      <c r="DM17" s="708"/>
      <c r="DV17" s="708"/>
      <c r="DW17" s="708"/>
      <c r="DX17" s="708" t="s">
        <v>979</v>
      </c>
      <c r="DY17" s="708"/>
      <c r="FR17" s="705"/>
      <c r="FS17" s="705"/>
      <c r="FT17" s="705"/>
      <c r="FU17" s="705"/>
      <c r="FV17" s="595"/>
      <c r="FW17" s="595"/>
      <c r="FX17" s="595"/>
      <c r="FY17" s="705"/>
      <c r="FZ17" s="705"/>
      <c r="GA17" s="705"/>
      <c r="GB17" s="705"/>
      <c r="GC17" s="705"/>
      <c r="GD17" s="705"/>
      <c r="GE17" s="705"/>
      <c r="GF17" s="705"/>
      <c r="GG17" s="705"/>
      <c r="GH17" s="1700"/>
      <c r="GI17" s="1700"/>
      <c r="GJ17" s="705"/>
      <c r="GK17" s="705"/>
      <c r="GL17" s="705"/>
      <c r="GM17" s="705"/>
      <c r="GW17" s="706"/>
      <c r="GX17" s="706"/>
      <c r="GY17" s="706"/>
      <c r="GZ17" s="709"/>
      <c r="HA17" s="709"/>
      <c r="HB17" s="709"/>
      <c r="HC17" s="709"/>
      <c r="HD17" s="706"/>
      <c r="HE17" s="706"/>
      <c r="HF17" s="706"/>
      <c r="HG17" s="706"/>
      <c r="HH17" s="706"/>
      <c r="HI17" s="706"/>
      <c r="HJ17" s="711"/>
      <c r="HK17" s="711"/>
      <c r="HL17" s="711"/>
      <c r="HM17" s="711"/>
      <c r="HN17" s="711"/>
      <c r="HO17" s="711"/>
      <c r="HP17" s="711"/>
      <c r="HQ17" s="711"/>
      <c r="HR17" s="711"/>
      <c r="HS17" s="706"/>
      <c r="HT17" s="711"/>
      <c r="HU17" s="711"/>
      <c r="HV17" s="711"/>
      <c r="HW17" s="711"/>
      <c r="HX17" s="711"/>
      <c r="HY17" s="711"/>
      <c r="HZ17" s="711"/>
      <c r="IA17" s="711"/>
      <c r="IB17" s="706"/>
      <c r="IC17" s="706"/>
      <c r="ID17" s="709"/>
      <c r="IE17" s="706"/>
      <c r="IF17" s="706"/>
      <c r="IG17" s="706"/>
      <c r="IH17" s="706"/>
      <c r="II17" s="706"/>
      <c r="IJ17" s="706"/>
    </row>
    <row r="18" spans="1:244" s="633" customFormat="1" ht="12" customHeight="1" x14ac:dyDescent="0.15">
      <c r="A18" s="1766" t="s">
        <v>980</v>
      </c>
      <c r="B18" s="1769" t="s">
        <v>981</v>
      </c>
      <c r="C18" s="1770"/>
      <c r="D18" s="1769" t="s">
        <v>1212</v>
      </c>
      <c r="E18" s="1770"/>
      <c r="F18" s="1769" t="s">
        <v>895</v>
      </c>
      <c r="G18" s="1770"/>
      <c r="H18" s="1775" t="s">
        <v>1213</v>
      </c>
      <c r="I18" s="1770"/>
      <c r="J18" s="1778" t="s">
        <v>982</v>
      </c>
      <c r="K18" s="1763"/>
      <c r="L18" s="1763" t="s">
        <v>983</v>
      </c>
      <c r="M18" s="1763"/>
      <c r="N18" s="1763" t="s">
        <v>984</v>
      </c>
      <c r="O18" s="1763"/>
      <c r="P18" s="1763" t="s">
        <v>985</v>
      </c>
      <c r="Q18" s="1763"/>
      <c r="R18" s="1763" t="s">
        <v>986</v>
      </c>
      <c r="S18" s="1763" t="s">
        <v>987</v>
      </c>
      <c r="T18" s="1763" t="s">
        <v>988</v>
      </c>
      <c r="U18" s="1763" t="s">
        <v>989</v>
      </c>
      <c r="V18" s="1763" t="s">
        <v>990</v>
      </c>
      <c r="W18" s="1763"/>
      <c r="X18" s="1781"/>
      <c r="Y18" s="712" t="s">
        <v>991</v>
      </c>
      <c r="Z18" s="713"/>
      <c r="AA18" s="713"/>
      <c r="AB18" s="713"/>
      <c r="AC18" s="713"/>
      <c r="AD18" s="713"/>
      <c r="AE18" s="713"/>
      <c r="AF18" s="713"/>
      <c r="AG18" s="713"/>
      <c r="AH18" s="713"/>
      <c r="AI18" s="713"/>
      <c r="AJ18" s="713"/>
      <c r="AK18" s="713"/>
      <c r="AL18" s="713"/>
      <c r="AM18" s="713"/>
      <c r="AN18" s="713"/>
      <c r="AO18" s="713"/>
      <c r="AP18" s="713"/>
      <c r="AQ18" s="713"/>
      <c r="AR18" s="713"/>
      <c r="AS18" s="713"/>
      <c r="AT18" s="714"/>
      <c r="AU18" s="1784" t="s">
        <v>992</v>
      </c>
      <c r="AV18" s="1785"/>
      <c r="AW18" s="1785"/>
      <c r="AX18" s="1785"/>
      <c r="AY18" s="1785"/>
      <c r="AZ18" s="1785"/>
      <c r="BA18" s="1785"/>
      <c r="BB18" s="1785"/>
      <c r="BC18" s="1785"/>
      <c r="BD18" s="1785"/>
      <c r="BE18" s="1785"/>
      <c r="BF18" s="1785"/>
      <c r="BG18" s="1785"/>
      <c r="BH18" s="1785"/>
      <c r="BI18" s="1785"/>
      <c r="BJ18" s="1785"/>
      <c r="BK18" s="1785"/>
      <c r="BL18" s="1785"/>
      <c r="BM18" s="1785"/>
      <c r="BN18" s="1785"/>
      <c r="BO18" s="1785"/>
      <c r="BP18" s="1786"/>
      <c r="BQ18" s="1784" t="s">
        <v>993</v>
      </c>
      <c r="BR18" s="1785"/>
      <c r="BS18" s="1785"/>
      <c r="BT18" s="1785"/>
      <c r="BU18" s="1785"/>
      <c r="BV18" s="1785"/>
      <c r="BW18" s="1785"/>
      <c r="BX18" s="1785"/>
      <c r="BY18" s="1785"/>
      <c r="BZ18" s="1785"/>
      <c r="CA18" s="1785"/>
      <c r="CB18" s="1785"/>
      <c r="CC18" s="1785"/>
      <c r="CD18" s="1785"/>
      <c r="CE18" s="1785"/>
      <c r="CF18" s="1785"/>
      <c r="CG18" s="1786"/>
      <c r="CH18" s="1784" t="s">
        <v>994</v>
      </c>
      <c r="CI18" s="1785"/>
      <c r="CJ18" s="1785"/>
      <c r="CK18" s="1785"/>
      <c r="CL18" s="1785"/>
      <c r="CM18" s="1785"/>
      <c r="CN18" s="1785"/>
      <c r="CO18" s="1785"/>
      <c r="CP18" s="1785"/>
      <c r="CQ18" s="1785"/>
      <c r="CR18" s="1785"/>
      <c r="CS18" s="1785"/>
      <c r="CT18" s="1785"/>
      <c r="CU18" s="1785"/>
      <c r="CV18" s="1785"/>
      <c r="CW18" s="1785"/>
      <c r="CX18" s="1785"/>
      <c r="CY18" s="1785"/>
      <c r="CZ18" s="1785"/>
      <c r="DA18" s="1785"/>
      <c r="DB18" s="1785"/>
      <c r="DC18" s="1786"/>
      <c r="DD18" s="1784" t="s">
        <v>995</v>
      </c>
      <c r="DE18" s="1785"/>
      <c r="DF18" s="1785"/>
      <c r="DG18" s="1785"/>
      <c r="DH18" s="1785"/>
      <c r="DI18" s="1786"/>
      <c r="DJ18" s="1827" t="s">
        <v>996</v>
      </c>
      <c r="DK18" s="1828"/>
      <c r="DL18" s="1828"/>
      <c r="DM18" s="1828"/>
      <c r="DN18" s="1828"/>
      <c r="DO18" s="1828"/>
      <c r="DP18" s="1828"/>
      <c r="DQ18" s="1828"/>
      <c r="DR18" s="1828"/>
      <c r="DS18" s="1828"/>
      <c r="DT18" s="1828"/>
      <c r="DU18" s="1828"/>
      <c r="DV18" s="1828"/>
      <c r="DW18" s="1828"/>
      <c r="DX18" s="1828"/>
      <c r="DY18" s="1828"/>
      <c r="DZ18" s="1828"/>
      <c r="EA18" s="1828"/>
      <c r="EB18" s="1828"/>
      <c r="EC18" s="1828"/>
      <c r="ED18" s="1828"/>
      <c r="EE18" s="1828"/>
      <c r="EF18" s="1828"/>
      <c r="EG18" s="1828"/>
      <c r="EH18" s="1828"/>
      <c r="EI18" s="1828"/>
      <c r="EJ18" s="1828"/>
      <c r="EK18" s="1828"/>
      <c r="EL18" s="1829"/>
      <c r="EM18" s="1784" t="s">
        <v>997</v>
      </c>
      <c r="EN18" s="1786"/>
      <c r="EO18" s="1784" t="s">
        <v>998</v>
      </c>
      <c r="EP18" s="1785"/>
      <c r="EQ18" s="1785"/>
      <c r="ER18" s="1785"/>
      <c r="ES18" s="1785"/>
      <c r="ET18" s="1785"/>
      <c r="EU18" s="1785"/>
      <c r="EV18" s="1785"/>
      <c r="EW18" s="1785"/>
      <c r="EX18" s="1785"/>
      <c r="EY18" s="1785"/>
      <c r="EZ18" s="1785"/>
      <c r="FA18" s="1785"/>
      <c r="FB18" s="1785"/>
      <c r="FC18" s="1785"/>
      <c r="FD18" s="1785"/>
      <c r="FE18" s="1785"/>
      <c r="FF18" s="1785"/>
      <c r="FG18" s="1785"/>
      <c r="FH18" s="1785"/>
      <c r="FI18" s="1785"/>
      <c r="FJ18" s="1786"/>
      <c r="FK18" s="1784" t="s">
        <v>998</v>
      </c>
      <c r="FL18" s="1785"/>
      <c r="FM18" s="1785"/>
      <c r="FN18" s="1785"/>
      <c r="FO18" s="1785"/>
      <c r="FP18" s="1785"/>
      <c r="FQ18" s="1785"/>
      <c r="FR18" s="1785"/>
      <c r="FS18" s="1785"/>
      <c r="FT18" s="1785"/>
      <c r="FU18" s="1785"/>
      <c r="FV18" s="1785"/>
      <c r="FW18" s="1785"/>
      <c r="FX18" s="1785"/>
      <c r="FY18" s="1785"/>
      <c r="FZ18" s="1785"/>
      <c r="GA18" s="1785"/>
      <c r="GB18" s="1785"/>
      <c r="GC18" s="1785"/>
      <c r="GD18" s="1785"/>
      <c r="GE18" s="1785"/>
      <c r="GF18" s="1786"/>
      <c r="GG18" s="715"/>
      <c r="GH18" s="1700"/>
      <c r="GI18" s="1700"/>
      <c r="GW18" s="716"/>
      <c r="GX18" s="717"/>
      <c r="GY18" s="717"/>
      <c r="GZ18" s="717"/>
      <c r="HA18" s="717"/>
      <c r="HB18" s="718"/>
      <c r="HC18" s="718"/>
      <c r="HD18" s="660"/>
      <c r="HE18" s="718"/>
      <c r="HF18" s="660"/>
      <c r="HG18" s="718"/>
      <c r="HH18" s="660"/>
      <c r="HI18" s="718"/>
      <c r="HJ18" s="625"/>
      <c r="HK18" s="718"/>
      <c r="HL18" s="718"/>
      <c r="HM18" s="718"/>
      <c r="HN18" s="718"/>
      <c r="HO18" s="718"/>
      <c r="HP18" s="718"/>
      <c r="HQ18" s="718"/>
      <c r="HR18" s="718"/>
      <c r="HS18" s="718"/>
      <c r="HT18" s="718"/>
      <c r="HU18" s="718"/>
      <c r="HV18" s="718"/>
      <c r="HW18" s="718"/>
      <c r="HX18" s="718"/>
      <c r="HY18" s="718"/>
      <c r="HZ18" s="718"/>
      <c r="IA18" s="718"/>
      <c r="IB18" s="718"/>
      <c r="IC18" s="718"/>
      <c r="ID18" s="660"/>
      <c r="IE18" s="718"/>
      <c r="IF18" s="660"/>
      <c r="IG18" s="660"/>
      <c r="IH18" s="660"/>
      <c r="II18" s="660"/>
      <c r="IJ18" s="660"/>
    </row>
    <row r="19" spans="1:244" ht="12" customHeight="1" x14ac:dyDescent="0.15">
      <c r="A19" s="1767"/>
      <c r="B19" s="1771"/>
      <c r="C19" s="1772"/>
      <c r="D19" s="1771"/>
      <c r="E19" s="1772"/>
      <c r="F19" s="1771"/>
      <c r="G19" s="1772"/>
      <c r="H19" s="1776"/>
      <c r="I19" s="1772"/>
      <c r="J19" s="1779"/>
      <c r="K19" s="1764"/>
      <c r="L19" s="1764"/>
      <c r="M19" s="1764"/>
      <c r="N19" s="1764"/>
      <c r="O19" s="1764"/>
      <c r="P19" s="1764"/>
      <c r="Q19" s="1764"/>
      <c r="R19" s="1764"/>
      <c r="S19" s="1764"/>
      <c r="T19" s="1764"/>
      <c r="U19" s="1764"/>
      <c r="V19" s="1764"/>
      <c r="W19" s="1764"/>
      <c r="X19" s="1782"/>
      <c r="Y19" s="719">
        <v>1</v>
      </c>
      <c r="Z19" s="720">
        <v>2</v>
      </c>
      <c r="AA19" s="721" t="s">
        <v>999</v>
      </c>
      <c r="AB19" s="722"/>
      <c r="AC19" s="722"/>
      <c r="AD19" s="722"/>
      <c r="AE19" s="722"/>
      <c r="AF19" s="722"/>
      <c r="AG19" s="722"/>
      <c r="AH19" s="722"/>
      <c r="AI19" s="722"/>
      <c r="AJ19" s="723"/>
      <c r="AK19" s="721" t="s">
        <v>1000</v>
      </c>
      <c r="AL19" s="722"/>
      <c r="AM19" s="722"/>
      <c r="AN19" s="722"/>
      <c r="AO19" s="722"/>
      <c r="AP19" s="722"/>
      <c r="AQ19" s="722"/>
      <c r="AR19" s="722"/>
      <c r="AS19" s="723"/>
      <c r="AT19" s="724">
        <v>7</v>
      </c>
      <c r="AU19" s="725">
        <v>1</v>
      </c>
      <c r="AV19" s="1818" t="s">
        <v>1001</v>
      </c>
      <c r="AW19" s="1819"/>
      <c r="AX19" s="1819"/>
      <c r="AY19" s="1819"/>
      <c r="AZ19" s="1819"/>
      <c r="BA19" s="1819"/>
      <c r="BB19" s="1819"/>
      <c r="BC19" s="1819"/>
      <c r="BD19" s="1819"/>
      <c r="BE19" s="1819"/>
      <c r="BF19" s="1819"/>
      <c r="BG19" s="1819"/>
      <c r="BH19" s="1819"/>
      <c r="BI19" s="1819"/>
      <c r="BJ19" s="1819"/>
      <c r="BK19" s="1819"/>
      <c r="BL19" s="1819"/>
      <c r="BM19" s="1819"/>
      <c r="BN19" s="1819"/>
      <c r="BO19" s="1819"/>
      <c r="BP19" s="1820"/>
      <c r="BQ19" s="1821">
        <v>1</v>
      </c>
      <c r="BR19" s="1822"/>
      <c r="BS19" s="1822"/>
      <c r="BT19" s="1822"/>
      <c r="BU19" s="1822"/>
      <c r="BV19" s="1822"/>
      <c r="BW19" s="1822"/>
      <c r="BX19" s="1822"/>
      <c r="BY19" s="1822"/>
      <c r="BZ19" s="1822"/>
      <c r="CA19" s="1822"/>
      <c r="CB19" s="1822"/>
      <c r="CC19" s="1823">
        <v>2</v>
      </c>
      <c r="CD19" s="1823"/>
      <c r="CE19" s="1823"/>
      <c r="CF19" s="1823"/>
      <c r="CG19" s="1823"/>
      <c r="CH19" s="1821" t="s">
        <v>1002</v>
      </c>
      <c r="CI19" s="1822"/>
      <c r="CJ19" s="1822"/>
      <c r="CK19" s="1822"/>
      <c r="CL19" s="1815"/>
      <c r="CM19" s="1814" t="s">
        <v>1003</v>
      </c>
      <c r="CN19" s="1822"/>
      <c r="CO19" s="1822"/>
      <c r="CP19" s="1822"/>
      <c r="CQ19" s="1822"/>
      <c r="CR19" s="1822"/>
      <c r="CS19" s="1822"/>
      <c r="CT19" s="1822"/>
      <c r="CU19" s="1822"/>
      <c r="CV19" s="1822"/>
      <c r="CW19" s="1822"/>
      <c r="CX19" s="1822"/>
      <c r="CY19" s="1822"/>
      <c r="CZ19" s="1822"/>
      <c r="DA19" s="1822"/>
      <c r="DB19" s="1822"/>
      <c r="DC19" s="1824"/>
      <c r="DD19" s="725">
        <v>1</v>
      </c>
      <c r="DE19" s="1814" t="s">
        <v>1004</v>
      </c>
      <c r="DF19" s="1822"/>
      <c r="DG19" s="1822"/>
      <c r="DH19" s="1822"/>
      <c r="DI19" s="1824"/>
      <c r="DJ19" s="1821" t="s">
        <v>1214</v>
      </c>
      <c r="DK19" s="1822"/>
      <c r="DL19" s="1822"/>
      <c r="DM19" s="1822"/>
      <c r="DN19" s="1822"/>
      <c r="DO19" s="1822"/>
      <c r="DP19" s="1822"/>
      <c r="DQ19" s="1822"/>
      <c r="DR19" s="1822"/>
      <c r="DS19" s="1822"/>
      <c r="DT19" s="1822"/>
      <c r="DU19" s="1815"/>
      <c r="DV19" s="1814" t="s">
        <v>1005</v>
      </c>
      <c r="DW19" s="1822"/>
      <c r="DX19" s="1822"/>
      <c r="DY19" s="1822"/>
      <c r="DZ19" s="1822"/>
      <c r="EA19" s="1822"/>
      <c r="EB19" s="1822"/>
      <c r="EC19" s="1822"/>
      <c r="ED19" s="1822"/>
      <c r="EE19" s="1822"/>
      <c r="EF19" s="1822"/>
      <c r="EG19" s="1815"/>
      <c r="EH19" s="1814" t="s">
        <v>1006</v>
      </c>
      <c r="EI19" s="1822"/>
      <c r="EJ19" s="1822"/>
      <c r="EK19" s="1822"/>
      <c r="EL19" s="1824"/>
      <c r="EM19" s="725">
        <v>1</v>
      </c>
      <c r="EN19" s="724">
        <v>2</v>
      </c>
      <c r="EO19" s="1825" t="s">
        <v>1215</v>
      </c>
      <c r="EP19" s="1816"/>
      <c r="EQ19" s="1816"/>
      <c r="ER19" s="1816"/>
      <c r="ES19" s="1816"/>
      <c r="ET19" s="1816"/>
      <c r="EU19" s="1816"/>
      <c r="EV19" s="1816"/>
      <c r="EW19" s="1816"/>
      <c r="EX19" s="1816"/>
      <c r="EY19" s="1826"/>
      <c r="EZ19" s="1825" t="s">
        <v>1216</v>
      </c>
      <c r="FA19" s="1816"/>
      <c r="FB19" s="1816"/>
      <c r="FC19" s="1816"/>
      <c r="FD19" s="1816"/>
      <c r="FE19" s="1816"/>
      <c r="FF19" s="1816"/>
      <c r="FG19" s="1816"/>
      <c r="FH19" s="1816"/>
      <c r="FI19" s="1816"/>
      <c r="FJ19" s="1826"/>
      <c r="FK19" s="1825" t="s">
        <v>1217</v>
      </c>
      <c r="FL19" s="1816"/>
      <c r="FM19" s="1816"/>
      <c r="FN19" s="1816"/>
      <c r="FO19" s="1816"/>
      <c r="FP19" s="1816"/>
      <c r="FQ19" s="1816"/>
      <c r="FR19" s="1816"/>
      <c r="FS19" s="1816"/>
      <c r="FT19" s="1816"/>
      <c r="FU19" s="1826"/>
      <c r="FV19" s="1825" t="s">
        <v>1218</v>
      </c>
      <c r="FW19" s="1816"/>
      <c r="FX19" s="1816"/>
      <c r="FY19" s="1816"/>
      <c r="FZ19" s="1816"/>
      <c r="GA19" s="1816"/>
      <c r="GB19" s="1816"/>
      <c r="GC19" s="1816"/>
      <c r="GD19" s="1816"/>
      <c r="GE19" s="1816"/>
      <c r="GF19" s="1826"/>
      <c r="GG19" s="726"/>
      <c r="GH19" s="1700"/>
      <c r="GI19" s="1700"/>
      <c r="GW19" s="727"/>
      <c r="GX19" s="728"/>
      <c r="GY19" s="729"/>
      <c r="GZ19" s="729"/>
      <c r="HA19" s="730"/>
      <c r="HB19" s="731"/>
      <c r="HC19" s="730"/>
      <c r="HD19" s="731"/>
      <c r="HE19" s="732"/>
      <c r="HF19" s="731"/>
      <c r="HG19" s="730"/>
      <c r="HH19" s="733"/>
      <c r="HI19" s="733"/>
      <c r="HJ19" s="734"/>
      <c r="HK19" s="735"/>
      <c r="HL19" s="736"/>
      <c r="HM19" s="736"/>
      <c r="HN19" s="736"/>
      <c r="HO19" s="736"/>
      <c r="HP19" s="736"/>
      <c r="HQ19" s="736"/>
      <c r="HR19" s="736"/>
      <c r="HS19" s="737"/>
      <c r="HT19" s="736"/>
      <c r="HU19" s="736"/>
      <c r="HV19" s="736"/>
      <c r="HW19" s="736"/>
      <c r="HX19" s="736"/>
      <c r="HY19" s="736"/>
      <c r="HZ19" s="736"/>
      <c r="IA19" s="738"/>
      <c r="IB19" s="622"/>
      <c r="IC19" s="732"/>
      <c r="ID19" s="733"/>
      <c r="IE19" s="733"/>
      <c r="IF19" s="739"/>
      <c r="IG19" s="740"/>
      <c r="IH19" s="740"/>
      <c r="II19" s="740"/>
      <c r="IJ19" s="741"/>
    </row>
    <row r="20" spans="1:244" ht="12" customHeight="1" x14ac:dyDescent="0.15">
      <c r="A20" s="1767"/>
      <c r="B20" s="1771"/>
      <c r="C20" s="1772"/>
      <c r="D20" s="1771"/>
      <c r="E20" s="1772"/>
      <c r="F20" s="1771"/>
      <c r="G20" s="1772"/>
      <c r="H20" s="1776"/>
      <c r="I20" s="1772"/>
      <c r="J20" s="1779"/>
      <c r="K20" s="1764"/>
      <c r="L20" s="1764"/>
      <c r="M20" s="1764"/>
      <c r="N20" s="1764"/>
      <c r="O20" s="1764"/>
      <c r="P20" s="1764"/>
      <c r="Q20" s="1764"/>
      <c r="R20" s="1764"/>
      <c r="S20" s="1764"/>
      <c r="T20" s="1764"/>
      <c r="U20" s="1764"/>
      <c r="V20" s="1764"/>
      <c r="W20" s="1764"/>
      <c r="X20" s="1782"/>
      <c r="Y20" s="1792" t="s">
        <v>1007</v>
      </c>
      <c r="Z20" s="1794" t="s">
        <v>1008</v>
      </c>
      <c r="AA20" s="1795" t="s">
        <v>746</v>
      </c>
      <c r="AB20" s="1787" t="s">
        <v>1009</v>
      </c>
      <c r="AC20" s="1797"/>
      <c r="AD20" s="1797"/>
      <c r="AE20" s="1797"/>
      <c r="AF20" s="1798"/>
      <c r="AG20" s="1787" t="s">
        <v>1010</v>
      </c>
      <c r="AH20" s="1797"/>
      <c r="AI20" s="1797"/>
      <c r="AJ20" s="1803" t="s">
        <v>1011</v>
      </c>
      <c r="AK20" s="1788" t="s">
        <v>746</v>
      </c>
      <c r="AL20" s="1803" t="s">
        <v>1012</v>
      </c>
      <c r="AM20" s="1803" t="s">
        <v>1013</v>
      </c>
      <c r="AN20" s="1787" t="s">
        <v>740</v>
      </c>
      <c r="AO20" s="742"/>
      <c r="AP20" s="743"/>
      <c r="AQ20" s="1787" t="s">
        <v>301</v>
      </c>
      <c r="AR20" s="742"/>
      <c r="AS20" s="743"/>
      <c r="AT20" s="1790" t="s">
        <v>1014</v>
      </c>
      <c r="AU20" s="1792" t="s">
        <v>1015</v>
      </c>
      <c r="AV20" s="1795" t="s">
        <v>746</v>
      </c>
      <c r="AW20" s="1812" t="s">
        <v>1219</v>
      </c>
      <c r="AX20" s="1812"/>
      <c r="AY20" s="1812"/>
      <c r="AZ20" s="1812"/>
      <c r="BA20" s="1812"/>
      <c r="BB20" s="1812"/>
      <c r="BC20" s="1812"/>
      <c r="BD20" s="1812"/>
      <c r="BE20" s="1812"/>
      <c r="BF20" s="1812" t="s">
        <v>1220</v>
      </c>
      <c r="BG20" s="1812"/>
      <c r="BH20" s="1812"/>
      <c r="BI20" s="1812"/>
      <c r="BJ20" s="1812"/>
      <c r="BK20" s="1812"/>
      <c r="BL20" s="1812"/>
      <c r="BM20" s="1812"/>
      <c r="BN20" s="1812"/>
      <c r="BO20" s="1836" t="s">
        <v>1016</v>
      </c>
      <c r="BP20" s="1837"/>
      <c r="BQ20" s="1842" t="s">
        <v>1017</v>
      </c>
      <c r="BR20" s="1797"/>
      <c r="BS20" s="1797"/>
      <c r="BT20" s="1843"/>
      <c r="BU20" s="1842" t="s">
        <v>943</v>
      </c>
      <c r="BV20" s="1843"/>
      <c r="BW20" s="1806" t="s">
        <v>1221</v>
      </c>
      <c r="BX20" s="1806"/>
      <c r="BY20" s="1807"/>
      <c r="BZ20" s="1807"/>
      <c r="CA20" s="1807"/>
      <c r="CB20" s="1712"/>
      <c r="CC20" s="1808" t="s">
        <v>1222</v>
      </c>
      <c r="CD20" s="1809"/>
      <c r="CE20" s="1810"/>
      <c r="CF20" s="1810"/>
      <c r="CG20" s="1810"/>
      <c r="CH20" s="1811" t="s">
        <v>771</v>
      </c>
      <c r="CI20" s="1812"/>
      <c r="CJ20" s="1813"/>
      <c r="CK20" s="1814" t="s">
        <v>585</v>
      </c>
      <c r="CL20" s="1815"/>
      <c r="CM20" s="1813" t="s">
        <v>725</v>
      </c>
      <c r="CN20" s="1816"/>
      <c r="CO20" s="1816"/>
      <c r="CP20" s="1816"/>
      <c r="CQ20" s="1817"/>
      <c r="CR20" s="1833" t="s">
        <v>790</v>
      </c>
      <c r="CS20" s="1834"/>
      <c r="CT20" s="1834"/>
      <c r="CU20" s="1835"/>
      <c r="CV20" s="1833" t="s">
        <v>792</v>
      </c>
      <c r="CW20" s="1834"/>
      <c r="CX20" s="1834"/>
      <c r="CY20" s="1835"/>
      <c r="CZ20" s="1833" t="s">
        <v>793</v>
      </c>
      <c r="DA20" s="1834"/>
      <c r="DB20" s="1834"/>
      <c r="DC20" s="1857"/>
      <c r="DD20" s="1858" t="s">
        <v>566</v>
      </c>
      <c r="DE20" s="1803" t="s">
        <v>1018</v>
      </c>
      <c r="DF20" s="1803" t="s">
        <v>1019</v>
      </c>
      <c r="DG20" s="1803" t="s">
        <v>1020</v>
      </c>
      <c r="DH20" s="1803" t="s">
        <v>1021</v>
      </c>
      <c r="DI20" s="1928" t="s">
        <v>1022</v>
      </c>
      <c r="DJ20" s="1908" t="s">
        <v>1023</v>
      </c>
      <c r="DK20" s="1909"/>
      <c r="DL20" s="1909"/>
      <c r="DM20" s="1910"/>
      <c r="DN20" s="1814" t="s">
        <v>680</v>
      </c>
      <c r="DO20" s="1822"/>
      <c r="DP20" s="1822"/>
      <c r="DQ20" s="1815"/>
      <c r="DR20" s="1814" t="s">
        <v>1024</v>
      </c>
      <c r="DS20" s="1822"/>
      <c r="DT20" s="1822"/>
      <c r="DU20" s="1822"/>
      <c r="DV20" s="1908" t="s">
        <v>1025</v>
      </c>
      <c r="DW20" s="1909"/>
      <c r="DX20" s="1909"/>
      <c r="DY20" s="1910"/>
      <c r="DZ20" s="1830" t="s">
        <v>680</v>
      </c>
      <c r="EA20" s="1830"/>
      <c r="EB20" s="1830"/>
      <c r="EC20" s="1830"/>
      <c r="ED20" s="1830" t="s">
        <v>1026</v>
      </c>
      <c r="EE20" s="1830"/>
      <c r="EF20" s="1830"/>
      <c r="EG20" s="1830"/>
      <c r="EH20" s="744">
        <v>3</v>
      </c>
      <c r="EI20" s="1822" t="s">
        <v>1223</v>
      </c>
      <c r="EJ20" s="1822"/>
      <c r="EK20" s="1822"/>
      <c r="EL20" s="1824"/>
      <c r="EM20" s="1792" t="s">
        <v>1027</v>
      </c>
      <c r="EN20" s="1836" t="s">
        <v>1028</v>
      </c>
      <c r="EO20" s="1825" t="s">
        <v>1029</v>
      </c>
      <c r="EP20" s="1816"/>
      <c r="EQ20" s="1817"/>
      <c r="ER20" s="1814" t="s">
        <v>1224</v>
      </c>
      <c r="ES20" s="1815"/>
      <c r="ET20" s="1814" t="s">
        <v>1225</v>
      </c>
      <c r="EU20" s="1815"/>
      <c r="EV20" s="1814" t="s">
        <v>1226</v>
      </c>
      <c r="EW20" s="1815"/>
      <c r="EX20" s="1814" t="s">
        <v>1227</v>
      </c>
      <c r="EY20" s="1824"/>
      <c r="EZ20" s="1825" t="s">
        <v>1029</v>
      </c>
      <c r="FA20" s="1816"/>
      <c r="FB20" s="1817"/>
      <c r="FC20" s="1814" t="s">
        <v>1224</v>
      </c>
      <c r="FD20" s="1815"/>
      <c r="FE20" s="1814" t="s">
        <v>1225</v>
      </c>
      <c r="FF20" s="1815"/>
      <c r="FG20" s="1814" t="s">
        <v>1226</v>
      </c>
      <c r="FH20" s="1815"/>
      <c r="FI20" s="1814" t="s">
        <v>1227</v>
      </c>
      <c r="FJ20" s="1824"/>
      <c r="FK20" s="1825" t="s">
        <v>1029</v>
      </c>
      <c r="FL20" s="1816"/>
      <c r="FM20" s="1817"/>
      <c r="FN20" s="1814" t="s">
        <v>1224</v>
      </c>
      <c r="FO20" s="1815"/>
      <c r="FP20" s="1814" t="s">
        <v>1225</v>
      </c>
      <c r="FQ20" s="1815"/>
      <c r="FR20" s="1814" t="s">
        <v>1226</v>
      </c>
      <c r="FS20" s="1815"/>
      <c r="FT20" s="1814" t="s">
        <v>1227</v>
      </c>
      <c r="FU20" s="1824"/>
      <c r="FV20" s="1825" t="s">
        <v>1029</v>
      </c>
      <c r="FW20" s="1816"/>
      <c r="FX20" s="1817"/>
      <c r="FY20" s="1814" t="s">
        <v>1224</v>
      </c>
      <c r="FZ20" s="1815"/>
      <c r="GA20" s="1814" t="s">
        <v>1225</v>
      </c>
      <c r="GB20" s="1815"/>
      <c r="GC20" s="1814" t="s">
        <v>1226</v>
      </c>
      <c r="GD20" s="1815"/>
      <c r="GE20" s="1814" t="s">
        <v>1227</v>
      </c>
      <c r="GF20" s="1824"/>
      <c r="GG20" s="715"/>
      <c r="GH20" s="1700"/>
      <c r="GI20" s="1700"/>
      <c r="GW20" s="1895" t="s">
        <v>1030</v>
      </c>
      <c r="GX20" s="1924" t="s">
        <v>1031</v>
      </c>
      <c r="GY20" s="1924" t="s">
        <v>1032</v>
      </c>
      <c r="GZ20" s="1924" t="s">
        <v>1033</v>
      </c>
      <c r="HA20" s="1875" t="s">
        <v>1034</v>
      </c>
      <c r="HB20" s="1895" t="s">
        <v>1035</v>
      </c>
      <c r="HC20" s="1875" t="s">
        <v>1036</v>
      </c>
      <c r="HD20" s="1872" t="s">
        <v>1037</v>
      </c>
      <c r="HE20" s="1875" t="s">
        <v>1038</v>
      </c>
      <c r="HF20" s="1872" t="s">
        <v>1039</v>
      </c>
      <c r="HG20" s="1875" t="s">
        <v>1040</v>
      </c>
      <c r="HH20" s="1872" t="s">
        <v>1041</v>
      </c>
      <c r="HI20" s="1875" t="s">
        <v>1042</v>
      </c>
      <c r="HJ20" s="1878" t="s">
        <v>1043</v>
      </c>
      <c r="HK20" s="1886" t="s">
        <v>680</v>
      </c>
      <c r="HL20" s="1886"/>
      <c r="HM20" s="1886"/>
      <c r="HN20" s="1887"/>
      <c r="HO20" s="1891" t="s">
        <v>1024</v>
      </c>
      <c r="HP20" s="1886"/>
      <c r="HQ20" s="1886"/>
      <c r="HR20" s="1886"/>
      <c r="HS20" s="1878" t="s">
        <v>1044</v>
      </c>
      <c r="HT20" s="1886" t="s">
        <v>680</v>
      </c>
      <c r="HU20" s="1886"/>
      <c r="HV20" s="1886"/>
      <c r="HW20" s="1887"/>
      <c r="HX20" s="1888" t="s">
        <v>1026</v>
      </c>
      <c r="HY20" s="1888"/>
      <c r="HZ20" s="1888"/>
      <c r="IA20" s="1888"/>
      <c r="IB20" s="1872" t="s">
        <v>1228</v>
      </c>
      <c r="IC20" s="1875" t="s">
        <v>1229</v>
      </c>
      <c r="ID20" s="1872" t="s">
        <v>1045</v>
      </c>
      <c r="IE20" s="1875" t="s">
        <v>1046</v>
      </c>
      <c r="IF20" s="1878" t="s">
        <v>1047</v>
      </c>
      <c r="IG20" s="1866" t="s">
        <v>1048</v>
      </c>
      <c r="IH20" s="1868" t="s">
        <v>1230</v>
      </c>
      <c r="II20" s="1868" t="s">
        <v>1231</v>
      </c>
      <c r="IJ20" s="1870" t="s">
        <v>1232</v>
      </c>
    </row>
    <row r="21" spans="1:244" ht="12" customHeight="1" x14ac:dyDescent="0.15">
      <c r="A21" s="1767"/>
      <c r="B21" s="1771"/>
      <c r="C21" s="1772"/>
      <c r="D21" s="1771"/>
      <c r="E21" s="1772"/>
      <c r="F21" s="1771"/>
      <c r="G21" s="1772"/>
      <c r="H21" s="1776"/>
      <c r="I21" s="1772"/>
      <c r="J21" s="1779"/>
      <c r="K21" s="1764"/>
      <c r="L21" s="1764"/>
      <c r="M21" s="1764"/>
      <c r="N21" s="1764"/>
      <c r="O21" s="1764"/>
      <c r="P21" s="1764"/>
      <c r="Q21" s="1764"/>
      <c r="R21" s="1764"/>
      <c r="S21" s="1764"/>
      <c r="T21" s="1764"/>
      <c r="U21" s="1764"/>
      <c r="V21" s="1764"/>
      <c r="W21" s="1764"/>
      <c r="X21" s="1782"/>
      <c r="Y21" s="1793"/>
      <c r="Z21" s="1795"/>
      <c r="AA21" s="1795"/>
      <c r="AB21" s="1799"/>
      <c r="AC21" s="1776"/>
      <c r="AD21" s="1776"/>
      <c r="AE21" s="1776"/>
      <c r="AF21" s="1800"/>
      <c r="AG21" s="1799"/>
      <c r="AH21" s="1776"/>
      <c r="AI21" s="1776"/>
      <c r="AJ21" s="1788"/>
      <c r="AK21" s="1788"/>
      <c r="AL21" s="1804"/>
      <c r="AM21" s="1804"/>
      <c r="AN21" s="1788"/>
      <c r="AO21" s="1797" t="s">
        <v>787</v>
      </c>
      <c r="AP21" s="1798"/>
      <c r="AQ21" s="1788"/>
      <c r="AR21" s="1797" t="s">
        <v>787</v>
      </c>
      <c r="AS21" s="1798"/>
      <c r="AT21" s="1791"/>
      <c r="AU21" s="1793"/>
      <c r="AV21" s="1795"/>
      <c r="AW21" s="1794" t="s">
        <v>1049</v>
      </c>
      <c r="AX21" s="1794" t="s">
        <v>895</v>
      </c>
      <c r="AY21" s="1836" t="s">
        <v>1050</v>
      </c>
      <c r="AZ21" s="1847"/>
      <c r="BA21" s="1844" t="s">
        <v>1051</v>
      </c>
      <c r="BB21" s="1845"/>
      <c r="BC21" s="1845"/>
      <c r="BD21" s="1845"/>
      <c r="BE21" s="1846"/>
      <c r="BF21" s="1794" t="s">
        <v>1049</v>
      </c>
      <c r="BG21" s="1794" t="s">
        <v>895</v>
      </c>
      <c r="BH21" s="1836" t="s">
        <v>1050</v>
      </c>
      <c r="BI21" s="1847"/>
      <c r="BJ21" s="1813" t="s">
        <v>1051</v>
      </c>
      <c r="BK21" s="1816"/>
      <c r="BL21" s="1816"/>
      <c r="BM21" s="1816"/>
      <c r="BN21" s="1817"/>
      <c r="BO21" s="1838"/>
      <c r="BP21" s="1839"/>
      <c r="BQ21" s="1771"/>
      <c r="BR21" s="1776"/>
      <c r="BS21" s="1776"/>
      <c r="BT21" s="1772"/>
      <c r="BU21" s="1771"/>
      <c r="BV21" s="1772"/>
      <c r="BW21" s="745"/>
      <c r="BX21" s="746"/>
      <c r="BY21" s="1836" t="s">
        <v>1052</v>
      </c>
      <c r="BZ21" s="1847"/>
      <c r="CA21" s="1836" t="s">
        <v>1233</v>
      </c>
      <c r="CB21" s="1847"/>
      <c r="CC21" s="747"/>
      <c r="CD21" s="746"/>
      <c r="CE21" s="1850" t="s">
        <v>1234</v>
      </c>
      <c r="CF21" s="1851"/>
      <c r="CG21" s="1852"/>
      <c r="CH21" s="1792" t="s">
        <v>1053</v>
      </c>
      <c r="CI21" s="1794" t="s">
        <v>784</v>
      </c>
      <c r="CJ21" s="1794" t="s">
        <v>301</v>
      </c>
      <c r="CK21" s="1794" t="s">
        <v>1054</v>
      </c>
      <c r="CL21" s="1794" t="s">
        <v>781</v>
      </c>
      <c r="CM21" s="1847" t="s">
        <v>1055</v>
      </c>
      <c r="CN21" s="1794" t="s">
        <v>301</v>
      </c>
      <c r="CO21" s="1836" t="s">
        <v>1056</v>
      </c>
      <c r="CP21" s="1918"/>
      <c r="CQ21" s="1847"/>
      <c r="CR21" s="1795" t="s">
        <v>746</v>
      </c>
      <c r="CS21" s="1794" t="s">
        <v>788</v>
      </c>
      <c r="CT21" s="1794" t="s">
        <v>1057</v>
      </c>
      <c r="CU21" s="1794" t="s">
        <v>244</v>
      </c>
      <c r="CV21" s="1795" t="s">
        <v>746</v>
      </c>
      <c r="CW21" s="1794" t="s">
        <v>788</v>
      </c>
      <c r="CX21" s="1794" t="s">
        <v>1057</v>
      </c>
      <c r="CY21" s="1794" t="s">
        <v>244</v>
      </c>
      <c r="CZ21" s="1795" t="s">
        <v>746</v>
      </c>
      <c r="DA21" s="1794" t="s">
        <v>788</v>
      </c>
      <c r="DB21" s="1794" t="s">
        <v>1057</v>
      </c>
      <c r="DC21" s="1790" t="s">
        <v>244</v>
      </c>
      <c r="DD21" s="1859"/>
      <c r="DE21" s="1788"/>
      <c r="DF21" s="1788"/>
      <c r="DG21" s="1788"/>
      <c r="DH21" s="1788"/>
      <c r="DI21" s="1929"/>
      <c r="DJ21" s="1911"/>
      <c r="DK21" s="1912"/>
      <c r="DL21" s="1912"/>
      <c r="DM21" s="1913"/>
      <c r="DN21" s="1815" t="s">
        <v>1235</v>
      </c>
      <c r="DO21" s="1830"/>
      <c r="DP21" s="1830" t="s">
        <v>1236</v>
      </c>
      <c r="DQ21" s="1830"/>
      <c r="DR21" s="1830" t="s">
        <v>1235</v>
      </c>
      <c r="DS21" s="1830"/>
      <c r="DT21" s="1830" t="s">
        <v>1236</v>
      </c>
      <c r="DU21" s="1814"/>
      <c r="DV21" s="1911"/>
      <c r="DW21" s="1912"/>
      <c r="DX21" s="1912"/>
      <c r="DY21" s="1913"/>
      <c r="DZ21" s="1830" t="s">
        <v>1235</v>
      </c>
      <c r="EA21" s="1830"/>
      <c r="EB21" s="1830" t="s">
        <v>1236</v>
      </c>
      <c r="EC21" s="1830"/>
      <c r="ED21" s="1830" t="s">
        <v>1235</v>
      </c>
      <c r="EE21" s="1830"/>
      <c r="EF21" s="1830" t="s">
        <v>1236</v>
      </c>
      <c r="EG21" s="1830"/>
      <c r="EH21" s="1899" t="s">
        <v>989</v>
      </c>
      <c r="EI21" s="1861" t="s">
        <v>1018</v>
      </c>
      <c r="EJ21" s="1832" t="s">
        <v>1019</v>
      </c>
      <c r="EK21" s="1832" t="s">
        <v>1020</v>
      </c>
      <c r="EL21" s="1901" t="s">
        <v>1021</v>
      </c>
      <c r="EM21" s="1927"/>
      <c r="EN21" s="1838"/>
      <c r="EO21" s="1903" t="s">
        <v>1058</v>
      </c>
      <c r="EP21" s="1794" t="s">
        <v>1059</v>
      </c>
      <c r="EQ21" s="1794" t="s">
        <v>1060</v>
      </c>
      <c r="ER21" s="1860" t="s">
        <v>1237</v>
      </c>
      <c r="ES21" s="1861"/>
      <c r="ET21" s="1836" t="s">
        <v>1061</v>
      </c>
      <c r="EU21" s="1847"/>
      <c r="EV21" s="1836" t="s">
        <v>1062</v>
      </c>
      <c r="EW21" s="1847"/>
      <c r="EX21" s="1860" t="s">
        <v>1238</v>
      </c>
      <c r="EY21" s="1921"/>
      <c r="EZ21" s="1903" t="s">
        <v>1058</v>
      </c>
      <c r="FA21" s="1794" t="s">
        <v>1059</v>
      </c>
      <c r="FB21" s="1794" t="s">
        <v>1060</v>
      </c>
      <c r="FC21" s="1860" t="s">
        <v>1237</v>
      </c>
      <c r="FD21" s="1861"/>
      <c r="FE21" s="1836" t="s">
        <v>1061</v>
      </c>
      <c r="FF21" s="1847"/>
      <c r="FG21" s="1836" t="s">
        <v>1062</v>
      </c>
      <c r="FH21" s="1847"/>
      <c r="FI21" s="1860" t="s">
        <v>1238</v>
      </c>
      <c r="FJ21" s="1921"/>
      <c r="FK21" s="1903" t="s">
        <v>1058</v>
      </c>
      <c r="FL21" s="1794" t="s">
        <v>1059</v>
      </c>
      <c r="FM21" s="1794" t="s">
        <v>1060</v>
      </c>
      <c r="FN21" s="1860" t="s">
        <v>1237</v>
      </c>
      <c r="FO21" s="1861"/>
      <c r="FP21" s="1836" t="s">
        <v>1061</v>
      </c>
      <c r="FQ21" s="1847"/>
      <c r="FR21" s="1836" t="s">
        <v>1062</v>
      </c>
      <c r="FS21" s="1847"/>
      <c r="FT21" s="1860" t="s">
        <v>1238</v>
      </c>
      <c r="FU21" s="1921"/>
      <c r="FV21" s="1903" t="s">
        <v>1058</v>
      </c>
      <c r="FW21" s="1794" t="s">
        <v>1059</v>
      </c>
      <c r="FX21" s="1794" t="s">
        <v>1060</v>
      </c>
      <c r="FY21" s="1860" t="s">
        <v>1237</v>
      </c>
      <c r="FZ21" s="1861"/>
      <c r="GA21" s="1836" t="s">
        <v>1061</v>
      </c>
      <c r="GB21" s="1847"/>
      <c r="GC21" s="1836" t="s">
        <v>1062</v>
      </c>
      <c r="GD21" s="1847"/>
      <c r="GE21" s="1860" t="s">
        <v>1238</v>
      </c>
      <c r="GF21" s="1921"/>
      <c r="GG21" s="748"/>
      <c r="GH21" s="1700"/>
      <c r="GI21" s="1700"/>
      <c r="GW21" s="1896"/>
      <c r="GX21" s="1925"/>
      <c r="GY21" s="1925"/>
      <c r="GZ21" s="1925"/>
      <c r="HA21" s="1876"/>
      <c r="HB21" s="1896"/>
      <c r="HC21" s="1876"/>
      <c r="HD21" s="1873"/>
      <c r="HE21" s="1876"/>
      <c r="HF21" s="1873"/>
      <c r="HG21" s="1876"/>
      <c r="HH21" s="1873"/>
      <c r="HI21" s="1876"/>
      <c r="HJ21" s="1878"/>
      <c r="HK21" s="1889" t="s">
        <v>1235</v>
      </c>
      <c r="HL21" s="1890"/>
      <c r="HM21" s="1890" t="s">
        <v>1236</v>
      </c>
      <c r="HN21" s="1890"/>
      <c r="HO21" s="1890" t="s">
        <v>1235</v>
      </c>
      <c r="HP21" s="1890"/>
      <c r="HQ21" s="1890" t="s">
        <v>1236</v>
      </c>
      <c r="HR21" s="1892"/>
      <c r="HS21" s="1878"/>
      <c r="HT21" s="1889" t="s">
        <v>1235</v>
      </c>
      <c r="HU21" s="1890"/>
      <c r="HV21" s="1890" t="s">
        <v>1236</v>
      </c>
      <c r="HW21" s="1890"/>
      <c r="HX21" s="1890" t="s">
        <v>1235</v>
      </c>
      <c r="HY21" s="1890"/>
      <c r="HZ21" s="1890" t="s">
        <v>1236</v>
      </c>
      <c r="IA21" s="1890"/>
      <c r="IB21" s="1873"/>
      <c r="IC21" s="1876"/>
      <c r="ID21" s="1873"/>
      <c r="IE21" s="1876"/>
      <c r="IF21" s="1878"/>
      <c r="IG21" s="1867"/>
      <c r="IH21" s="1869"/>
      <c r="II21" s="1869"/>
      <c r="IJ21" s="1871"/>
    </row>
    <row r="22" spans="1:244" ht="12" customHeight="1" x14ac:dyDescent="0.15">
      <c r="A22" s="1767"/>
      <c r="B22" s="1771"/>
      <c r="C22" s="1772"/>
      <c r="D22" s="1771"/>
      <c r="E22" s="1772"/>
      <c r="F22" s="1771"/>
      <c r="G22" s="1772"/>
      <c r="H22" s="1776"/>
      <c r="I22" s="1772"/>
      <c r="J22" s="1779"/>
      <c r="K22" s="1764"/>
      <c r="L22" s="1764"/>
      <c r="M22" s="1764"/>
      <c r="N22" s="1764"/>
      <c r="O22" s="1764"/>
      <c r="P22" s="1764"/>
      <c r="Q22" s="1764"/>
      <c r="R22" s="1764"/>
      <c r="S22" s="1764"/>
      <c r="T22" s="1764"/>
      <c r="U22" s="1764"/>
      <c r="V22" s="1764"/>
      <c r="W22" s="1764"/>
      <c r="X22" s="1782"/>
      <c r="Y22" s="1793"/>
      <c r="Z22" s="1795"/>
      <c r="AA22" s="1795"/>
      <c r="AB22" s="1799"/>
      <c r="AC22" s="1776"/>
      <c r="AD22" s="1776"/>
      <c r="AE22" s="1776"/>
      <c r="AF22" s="1800"/>
      <c r="AG22" s="1799"/>
      <c r="AH22" s="1776"/>
      <c r="AI22" s="1776"/>
      <c r="AJ22" s="1788"/>
      <c r="AK22" s="1788"/>
      <c r="AL22" s="1804"/>
      <c r="AM22" s="1804"/>
      <c r="AN22" s="1788"/>
      <c r="AO22" s="1776"/>
      <c r="AP22" s="1800"/>
      <c r="AQ22" s="1788"/>
      <c r="AR22" s="1776"/>
      <c r="AS22" s="1800"/>
      <c r="AT22" s="1791"/>
      <c r="AU22" s="1793"/>
      <c r="AV22" s="1795"/>
      <c r="AW22" s="1795"/>
      <c r="AX22" s="1795"/>
      <c r="AY22" s="1838"/>
      <c r="AZ22" s="1848"/>
      <c r="BA22" s="1836" t="s">
        <v>1063</v>
      </c>
      <c r="BB22" s="1918"/>
      <c r="BC22" s="1847"/>
      <c r="BD22" s="1836" t="s">
        <v>1064</v>
      </c>
      <c r="BE22" s="1847"/>
      <c r="BF22" s="1795"/>
      <c r="BG22" s="1795"/>
      <c r="BH22" s="1838"/>
      <c r="BI22" s="1848"/>
      <c r="BJ22" s="1836" t="s">
        <v>1063</v>
      </c>
      <c r="BK22" s="1918"/>
      <c r="BL22" s="1847"/>
      <c r="BM22" s="1836" t="s">
        <v>1064</v>
      </c>
      <c r="BN22" s="1847"/>
      <c r="BO22" s="1838"/>
      <c r="BP22" s="1839"/>
      <c r="BQ22" s="1771"/>
      <c r="BR22" s="1776"/>
      <c r="BS22" s="1776"/>
      <c r="BT22" s="1772"/>
      <c r="BU22" s="1771"/>
      <c r="BV22" s="1772"/>
      <c r="BW22" s="745"/>
      <c r="BX22" s="749"/>
      <c r="BY22" s="1838"/>
      <c r="BZ22" s="1848"/>
      <c r="CA22" s="1838"/>
      <c r="CB22" s="1848"/>
      <c r="CC22" s="747"/>
      <c r="CD22" s="749"/>
      <c r="CE22" s="1853"/>
      <c r="CF22" s="1854"/>
      <c r="CG22" s="1855"/>
      <c r="CH22" s="1793"/>
      <c r="CI22" s="1795"/>
      <c r="CJ22" s="1795"/>
      <c r="CK22" s="1795"/>
      <c r="CL22" s="1795"/>
      <c r="CM22" s="1848"/>
      <c r="CN22" s="1795"/>
      <c r="CO22" s="1838"/>
      <c r="CP22" s="1919"/>
      <c r="CQ22" s="1848"/>
      <c r="CR22" s="1795"/>
      <c r="CS22" s="1795"/>
      <c r="CT22" s="1795"/>
      <c r="CU22" s="1795"/>
      <c r="CV22" s="1795"/>
      <c r="CW22" s="1795"/>
      <c r="CX22" s="1795"/>
      <c r="CY22" s="1795"/>
      <c r="CZ22" s="1795"/>
      <c r="DA22" s="1795"/>
      <c r="DB22" s="1795"/>
      <c r="DC22" s="1791"/>
      <c r="DD22" s="1859"/>
      <c r="DE22" s="1788"/>
      <c r="DF22" s="1788"/>
      <c r="DG22" s="1788"/>
      <c r="DH22" s="1788"/>
      <c r="DI22" s="1929"/>
      <c r="DJ22" s="1911"/>
      <c r="DK22" s="1912"/>
      <c r="DL22" s="1912"/>
      <c r="DM22" s="1913"/>
      <c r="DN22" s="1863" t="s">
        <v>1065</v>
      </c>
      <c r="DO22" s="1831" t="s">
        <v>1066</v>
      </c>
      <c r="DP22" s="1831" t="s">
        <v>1065</v>
      </c>
      <c r="DQ22" s="1831" t="s">
        <v>1066</v>
      </c>
      <c r="DR22" s="1832" t="s">
        <v>1065</v>
      </c>
      <c r="DS22" s="1832" t="s">
        <v>1066</v>
      </c>
      <c r="DT22" s="1832" t="s">
        <v>1065</v>
      </c>
      <c r="DU22" s="1860" t="s">
        <v>1066</v>
      </c>
      <c r="DV22" s="1911"/>
      <c r="DW22" s="1912"/>
      <c r="DX22" s="1912"/>
      <c r="DY22" s="1913"/>
      <c r="DZ22" s="1831" t="s">
        <v>1065</v>
      </c>
      <c r="EA22" s="1831" t="s">
        <v>1066</v>
      </c>
      <c r="EB22" s="1831" t="s">
        <v>1065</v>
      </c>
      <c r="EC22" s="1831" t="s">
        <v>1066</v>
      </c>
      <c r="ED22" s="1832" t="s">
        <v>1065</v>
      </c>
      <c r="EE22" s="1832" t="s">
        <v>1066</v>
      </c>
      <c r="EF22" s="1832" t="s">
        <v>1065</v>
      </c>
      <c r="EG22" s="1832" t="s">
        <v>1066</v>
      </c>
      <c r="EH22" s="1900"/>
      <c r="EI22" s="1863"/>
      <c r="EJ22" s="1831"/>
      <c r="EK22" s="1831"/>
      <c r="EL22" s="1902"/>
      <c r="EM22" s="1927"/>
      <c r="EN22" s="1838"/>
      <c r="EO22" s="1904"/>
      <c r="EP22" s="1795"/>
      <c r="EQ22" s="1795"/>
      <c r="ER22" s="1862"/>
      <c r="ES22" s="1863"/>
      <c r="ET22" s="1838"/>
      <c r="EU22" s="1848"/>
      <c r="EV22" s="1838"/>
      <c r="EW22" s="1848"/>
      <c r="EX22" s="1862"/>
      <c r="EY22" s="1922"/>
      <c r="EZ22" s="1904"/>
      <c r="FA22" s="1795"/>
      <c r="FB22" s="1795"/>
      <c r="FC22" s="1862"/>
      <c r="FD22" s="1863"/>
      <c r="FE22" s="1838"/>
      <c r="FF22" s="1848"/>
      <c r="FG22" s="1838"/>
      <c r="FH22" s="1848"/>
      <c r="FI22" s="1862"/>
      <c r="FJ22" s="1922"/>
      <c r="FK22" s="1904"/>
      <c r="FL22" s="1795"/>
      <c r="FM22" s="1795"/>
      <c r="FN22" s="1862"/>
      <c r="FO22" s="1863"/>
      <c r="FP22" s="1838"/>
      <c r="FQ22" s="1848"/>
      <c r="FR22" s="1838"/>
      <c r="FS22" s="1848"/>
      <c r="FT22" s="1862"/>
      <c r="FU22" s="1922"/>
      <c r="FV22" s="1904"/>
      <c r="FW22" s="1795"/>
      <c r="FX22" s="1795"/>
      <c r="FY22" s="1862"/>
      <c r="FZ22" s="1863"/>
      <c r="GA22" s="1838"/>
      <c r="GB22" s="1848"/>
      <c r="GC22" s="1838"/>
      <c r="GD22" s="1848"/>
      <c r="GE22" s="1862"/>
      <c r="GF22" s="1922"/>
      <c r="GG22" s="748"/>
      <c r="GH22" s="1700"/>
      <c r="GI22" s="1700"/>
      <c r="GW22" s="1896"/>
      <c r="GX22" s="1925"/>
      <c r="GY22" s="1925"/>
      <c r="GZ22" s="1925"/>
      <c r="HA22" s="1876"/>
      <c r="HB22" s="1896"/>
      <c r="HC22" s="1876"/>
      <c r="HD22" s="1873"/>
      <c r="HE22" s="1876"/>
      <c r="HF22" s="1873"/>
      <c r="HG22" s="1876"/>
      <c r="HH22" s="1873"/>
      <c r="HI22" s="1876"/>
      <c r="HJ22" s="1878"/>
      <c r="HK22" s="1917" t="s">
        <v>1065</v>
      </c>
      <c r="HL22" s="1885" t="s">
        <v>1066</v>
      </c>
      <c r="HM22" s="1885" t="s">
        <v>1065</v>
      </c>
      <c r="HN22" s="1885" t="s">
        <v>1066</v>
      </c>
      <c r="HO22" s="1884" t="s">
        <v>1065</v>
      </c>
      <c r="HP22" s="1884" t="s">
        <v>1066</v>
      </c>
      <c r="HQ22" s="1884" t="s">
        <v>1065</v>
      </c>
      <c r="HR22" s="1893" t="s">
        <v>1066</v>
      </c>
      <c r="HS22" s="1878"/>
      <c r="HT22" s="1917" t="s">
        <v>1065</v>
      </c>
      <c r="HU22" s="1885" t="s">
        <v>1066</v>
      </c>
      <c r="HV22" s="1885" t="s">
        <v>1065</v>
      </c>
      <c r="HW22" s="1885" t="s">
        <v>1066</v>
      </c>
      <c r="HX22" s="1884" t="s">
        <v>1065</v>
      </c>
      <c r="HY22" s="1884" t="s">
        <v>1066</v>
      </c>
      <c r="HZ22" s="1884" t="s">
        <v>1065</v>
      </c>
      <c r="IA22" s="1884" t="s">
        <v>1066</v>
      </c>
      <c r="IB22" s="1873"/>
      <c r="IC22" s="1876"/>
      <c r="ID22" s="1873"/>
      <c r="IE22" s="1876"/>
      <c r="IF22" s="1878"/>
      <c r="IG22" s="1867"/>
      <c r="IH22" s="1869"/>
      <c r="II22" s="1869"/>
      <c r="IJ22" s="1871"/>
    </row>
    <row r="23" spans="1:244" ht="14.25" customHeight="1" x14ac:dyDescent="0.15">
      <c r="A23" s="1767"/>
      <c r="B23" s="1771"/>
      <c r="C23" s="1772"/>
      <c r="D23" s="1771"/>
      <c r="E23" s="1772"/>
      <c r="F23" s="1771"/>
      <c r="G23" s="1772"/>
      <c r="H23" s="1776"/>
      <c r="I23" s="1772"/>
      <c r="J23" s="1779"/>
      <c r="K23" s="1764"/>
      <c r="L23" s="1764"/>
      <c r="M23" s="1764"/>
      <c r="N23" s="1764"/>
      <c r="O23" s="1764"/>
      <c r="P23" s="1764"/>
      <c r="Q23" s="1764"/>
      <c r="R23" s="1764"/>
      <c r="S23" s="1764"/>
      <c r="T23" s="1764"/>
      <c r="U23" s="1764"/>
      <c r="V23" s="1764"/>
      <c r="W23" s="1764"/>
      <c r="X23" s="1782"/>
      <c r="Y23" s="1793"/>
      <c r="Z23" s="1795"/>
      <c r="AA23" s="1795"/>
      <c r="AB23" s="1799"/>
      <c r="AC23" s="1776"/>
      <c r="AD23" s="1776"/>
      <c r="AE23" s="1776"/>
      <c r="AF23" s="1800"/>
      <c r="AG23" s="1799"/>
      <c r="AH23" s="1776"/>
      <c r="AI23" s="1776"/>
      <c r="AJ23" s="1788"/>
      <c r="AK23" s="1788"/>
      <c r="AL23" s="1804"/>
      <c r="AM23" s="1804"/>
      <c r="AN23" s="1788"/>
      <c r="AO23" s="1776"/>
      <c r="AP23" s="1800"/>
      <c r="AQ23" s="1788"/>
      <c r="AR23" s="1776"/>
      <c r="AS23" s="1800"/>
      <c r="AT23" s="1791"/>
      <c r="AU23" s="1793"/>
      <c r="AV23" s="1795"/>
      <c r="AW23" s="1795"/>
      <c r="AX23" s="1795"/>
      <c r="AY23" s="1838"/>
      <c r="AZ23" s="1848"/>
      <c r="BA23" s="1838"/>
      <c r="BB23" s="1919"/>
      <c r="BC23" s="1848"/>
      <c r="BD23" s="1838"/>
      <c r="BE23" s="1848"/>
      <c r="BF23" s="1795"/>
      <c r="BG23" s="1795"/>
      <c r="BH23" s="1838"/>
      <c r="BI23" s="1848"/>
      <c r="BJ23" s="1838"/>
      <c r="BK23" s="1919"/>
      <c r="BL23" s="1848"/>
      <c r="BM23" s="1838"/>
      <c r="BN23" s="1848"/>
      <c r="BO23" s="1838"/>
      <c r="BP23" s="1839"/>
      <c r="BQ23" s="1771"/>
      <c r="BR23" s="1776"/>
      <c r="BS23" s="1776"/>
      <c r="BT23" s="1772"/>
      <c r="BU23" s="1771"/>
      <c r="BV23" s="1772"/>
      <c r="BW23" s="745"/>
      <c r="BX23" s="749"/>
      <c r="BY23" s="1838"/>
      <c r="BZ23" s="1848"/>
      <c r="CA23" s="1838"/>
      <c r="CB23" s="1848"/>
      <c r="CC23" s="747"/>
      <c r="CD23" s="749"/>
      <c r="CE23" s="1853"/>
      <c r="CF23" s="1854"/>
      <c r="CG23" s="1855"/>
      <c r="CH23" s="1793"/>
      <c r="CI23" s="1795"/>
      <c r="CJ23" s="1795"/>
      <c r="CK23" s="1795"/>
      <c r="CL23" s="1795"/>
      <c r="CM23" s="1848"/>
      <c r="CN23" s="1795"/>
      <c r="CO23" s="1838"/>
      <c r="CP23" s="1919"/>
      <c r="CQ23" s="1848"/>
      <c r="CR23" s="1795"/>
      <c r="CS23" s="1795"/>
      <c r="CT23" s="1795"/>
      <c r="CU23" s="1795"/>
      <c r="CV23" s="1795"/>
      <c r="CW23" s="1795"/>
      <c r="CX23" s="1795"/>
      <c r="CY23" s="1795"/>
      <c r="CZ23" s="1795"/>
      <c r="DA23" s="1795"/>
      <c r="DB23" s="1795"/>
      <c r="DC23" s="1791"/>
      <c r="DD23" s="1859"/>
      <c r="DE23" s="1788"/>
      <c r="DF23" s="1788"/>
      <c r="DG23" s="1788"/>
      <c r="DH23" s="1788"/>
      <c r="DI23" s="1929"/>
      <c r="DJ23" s="1911"/>
      <c r="DK23" s="1912"/>
      <c r="DL23" s="1912"/>
      <c r="DM23" s="1913"/>
      <c r="DN23" s="1863"/>
      <c r="DO23" s="1831"/>
      <c r="DP23" s="1831"/>
      <c r="DQ23" s="1831"/>
      <c r="DR23" s="1831"/>
      <c r="DS23" s="1831"/>
      <c r="DT23" s="1831"/>
      <c r="DU23" s="1862"/>
      <c r="DV23" s="1911"/>
      <c r="DW23" s="1912"/>
      <c r="DX23" s="1912"/>
      <c r="DY23" s="1913"/>
      <c r="DZ23" s="1831"/>
      <c r="EA23" s="1831"/>
      <c r="EB23" s="1831"/>
      <c r="EC23" s="1831"/>
      <c r="ED23" s="1831"/>
      <c r="EE23" s="1831"/>
      <c r="EF23" s="1831"/>
      <c r="EG23" s="1831"/>
      <c r="EH23" s="1900"/>
      <c r="EI23" s="1863"/>
      <c r="EJ23" s="1831"/>
      <c r="EK23" s="1831"/>
      <c r="EL23" s="1902"/>
      <c r="EM23" s="1927"/>
      <c r="EN23" s="1838"/>
      <c r="EO23" s="1904"/>
      <c r="EP23" s="1795"/>
      <c r="EQ23" s="1795"/>
      <c r="ER23" s="1862"/>
      <c r="ES23" s="1863"/>
      <c r="ET23" s="1838"/>
      <c r="EU23" s="1848"/>
      <c r="EV23" s="1838"/>
      <c r="EW23" s="1848"/>
      <c r="EX23" s="1862"/>
      <c r="EY23" s="1922"/>
      <c r="EZ23" s="1904"/>
      <c r="FA23" s="1795"/>
      <c r="FB23" s="1795"/>
      <c r="FC23" s="1862"/>
      <c r="FD23" s="1863"/>
      <c r="FE23" s="1838"/>
      <c r="FF23" s="1848"/>
      <c r="FG23" s="1838"/>
      <c r="FH23" s="1848"/>
      <c r="FI23" s="1862"/>
      <c r="FJ23" s="1922"/>
      <c r="FK23" s="1904"/>
      <c r="FL23" s="1795"/>
      <c r="FM23" s="1795"/>
      <c r="FN23" s="1862"/>
      <c r="FO23" s="1863"/>
      <c r="FP23" s="1838"/>
      <c r="FQ23" s="1848"/>
      <c r="FR23" s="1838"/>
      <c r="FS23" s="1848"/>
      <c r="FT23" s="1862"/>
      <c r="FU23" s="1922"/>
      <c r="FV23" s="1904"/>
      <c r="FW23" s="1795"/>
      <c r="FX23" s="1795"/>
      <c r="FY23" s="1862"/>
      <c r="FZ23" s="1863"/>
      <c r="GA23" s="1838"/>
      <c r="GB23" s="1848"/>
      <c r="GC23" s="1838"/>
      <c r="GD23" s="1848"/>
      <c r="GE23" s="1862"/>
      <c r="GF23" s="1922"/>
      <c r="GG23" s="748"/>
      <c r="GH23" s="1700"/>
      <c r="GI23" s="1700"/>
      <c r="GW23" s="1896"/>
      <c r="GX23" s="1925"/>
      <c r="GY23" s="1925"/>
      <c r="GZ23" s="1925"/>
      <c r="HA23" s="1876"/>
      <c r="HB23" s="1896"/>
      <c r="HC23" s="1876"/>
      <c r="HD23" s="1873"/>
      <c r="HE23" s="1876"/>
      <c r="HF23" s="1873"/>
      <c r="HG23" s="1876"/>
      <c r="HH23" s="1873"/>
      <c r="HI23" s="1876"/>
      <c r="HJ23" s="1878"/>
      <c r="HK23" s="1917"/>
      <c r="HL23" s="1885"/>
      <c r="HM23" s="1885"/>
      <c r="HN23" s="1885"/>
      <c r="HO23" s="1885"/>
      <c r="HP23" s="1885"/>
      <c r="HQ23" s="1885"/>
      <c r="HR23" s="1894"/>
      <c r="HS23" s="1878"/>
      <c r="HT23" s="1917"/>
      <c r="HU23" s="1885"/>
      <c r="HV23" s="1885"/>
      <c r="HW23" s="1885"/>
      <c r="HX23" s="1885"/>
      <c r="HY23" s="1885"/>
      <c r="HZ23" s="1885"/>
      <c r="IA23" s="1885"/>
      <c r="IB23" s="1873"/>
      <c r="IC23" s="1876"/>
      <c r="ID23" s="1873"/>
      <c r="IE23" s="1876"/>
      <c r="IF23" s="1878"/>
      <c r="IG23" s="1867"/>
      <c r="IH23" s="1869"/>
      <c r="II23" s="1869"/>
      <c r="IJ23" s="1871"/>
    </row>
    <row r="24" spans="1:244" ht="12" customHeight="1" x14ac:dyDescent="0.15">
      <c r="A24" s="1767"/>
      <c r="B24" s="1771"/>
      <c r="C24" s="1772"/>
      <c r="D24" s="1771"/>
      <c r="E24" s="1772"/>
      <c r="F24" s="1771"/>
      <c r="G24" s="1772"/>
      <c r="H24" s="1776"/>
      <c r="I24" s="1772"/>
      <c r="J24" s="1779"/>
      <c r="K24" s="1764"/>
      <c r="L24" s="1764"/>
      <c r="M24" s="1764"/>
      <c r="N24" s="1764"/>
      <c r="O24" s="1764"/>
      <c r="P24" s="1764"/>
      <c r="Q24" s="1764"/>
      <c r="R24" s="1764"/>
      <c r="S24" s="1764"/>
      <c r="T24" s="1764"/>
      <c r="U24" s="1764"/>
      <c r="V24" s="1764"/>
      <c r="W24" s="1764"/>
      <c r="X24" s="1782"/>
      <c r="Y24" s="1793"/>
      <c r="Z24" s="1795"/>
      <c r="AA24" s="1795"/>
      <c r="AB24" s="1799"/>
      <c r="AC24" s="1776"/>
      <c r="AD24" s="1776"/>
      <c r="AE24" s="1776"/>
      <c r="AF24" s="1800"/>
      <c r="AG24" s="1799"/>
      <c r="AH24" s="1776"/>
      <c r="AI24" s="1776"/>
      <c r="AJ24" s="1788"/>
      <c r="AK24" s="1788"/>
      <c r="AL24" s="1804"/>
      <c r="AM24" s="1804"/>
      <c r="AN24" s="1788"/>
      <c r="AO24" s="1776"/>
      <c r="AP24" s="1800"/>
      <c r="AQ24" s="1788"/>
      <c r="AR24" s="1776"/>
      <c r="AS24" s="1800"/>
      <c r="AT24" s="1791"/>
      <c r="AU24" s="1793"/>
      <c r="AV24" s="1795"/>
      <c r="AW24" s="1795"/>
      <c r="AX24" s="1795"/>
      <c r="AY24" s="1838"/>
      <c r="AZ24" s="1848"/>
      <c r="BA24" s="1838"/>
      <c r="BB24" s="1919"/>
      <c r="BC24" s="1848"/>
      <c r="BD24" s="1838"/>
      <c r="BE24" s="1848"/>
      <c r="BF24" s="1795"/>
      <c r="BG24" s="1795"/>
      <c r="BH24" s="1838"/>
      <c r="BI24" s="1848"/>
      <c r="BJ24" s="1838"/>
      <c r="BK24" s="1919"/>
      <c r="BL24" s="1848"/>
      <c r="BM24" s="1838"/>
      <c r="BN24" s="1848"/>
      <c r="BO24" s="1838"/>
      <c r="BP24" s="1839"/>
      <c r="BQ24" s="1771"/>
      <c r="BR24" s="1776"/>
      <c r="BS24" s="1776"/>
      <c r="BT24" s="1772"/>
      <c r="BU24" s="1771"/>
      <c r="BV24" s="1772"/>
      <c r="BW24" s="745"/>
      <c r="BX24" s="749"/>
      <c r="BY24" s="1838"/>
      <c r="BZ24" s="1848"/>
      <c r="CA24" s="1838"/>
      <c r="CB24" s="1848"/>
      <c r="CC24" s="747"/>
      <c r="CD24" s="749"/>
      <c r="CE24" s="1853"/>
      <c r="CF24" s="1854"/>
      <c r="CG24" s="1855"/>
      <c r="CH24" s="1793"/>
      <c r="CI24" s="1795"/>
      <c r="CJ24" s="1795"/>
      <c r="CK24" s="1795"/>
      <c r="CL24" s="1795"/>
      <c r="CM24" s="1848"/>
      <c r="CN24" s="1795"/>
      <c r="CO24" s="1838"/>
      <c r="CP24" s="1919"/>
      <c r="CQ24" s="1848"/>
      <c r="CR24" s="1795"/>
      <c r="CS24" s="1795"/>
      <c r="CT24" s="1795"/>
      <c r="CU24" s="1795"/>
      <c r="CV24" s="1795"/>
      <c r="CW24" s="1795"/>
      <c r="CX24" s="1795"/>
      <c r="CY24" s="1795"/>
      <c r="CZ24" s="1795"/>
      <c r="DA24" s="1795"/>
      <c r="DB24" s="1795"/>
      <c r="DC24" s="1791"/>
      <c r="DD24" s="1859"/>
      <c r="DE24" s="1788"/>
      <c r="DF24" s="1788"/>
      <c r="DG24" s="1788"/>
      <c r="DH24" s="1788"/>
      <c r="DI24" s="1929"/>
      <c r="DJ24" s="1911"/>
      <c r="DK24" s="1912"/>
      <c r="DL24" s="1912"/>
      <c r="DM24" s="1913"/>
      <c r="DN24" s="1863"/>
      <c r="DO24" s="1831"/>
      <c r="DP24" s="1831"/>
      <c r="DQ24" s="1831"/>
      <c r="DR24" s="1831"/>
      <c r="DS24" s="1831"/>
      <c r="DT24" s="1831"/>
      <c r="DU24" s="1862"/>
      <c r="DV24" s="1911"/>
      <c r="DW24" s="1912"/>
      <c r="DX24" s="1912"/>
      <c r="DY24" s="1913"/>
      <c r="DZ24" s="1831"/>
      <c r="EA24" s="1831"/>
      <c r="EB24" s="1831"/>
      <c r="EC24" s="1831"/>
      <c r="ED24" s="1831"/>
      <c r="EE24" s="1831"/>
      <c r="EF24" s="1831"/>
      <c r="EG24" s="1831"/>
      <c r="EH24" s="1900"/>
      <c r="EI24" s="1863"/>
      <c r="EJ24" s="1831"/>
      <c r="EK24" s="1831"/>
      <c r="EL24" s="1902"/>
      <c r="EM24" s="1927"/>
      <c r="EN24" s="1838"/>
      <c r="EO24" s="1904"/>
      <c r="EP24" s="1795"/>
      <c r="EQ24" s="1795"/>
      <c r="ER24" s="1862"/>
      <c r="ES24" s="1863"/>
      <c r="ET24" s="1838"/>
      <c r="EU24" s="1848"/>
      <c r="EV24" s="1838"/>
      <c r="EW24" s="1848"/>
      <c r="EX24" s="1862"/>
      <c r="EY24" s="1922"/>
      <c r="EZ24" s="1904"/>
      <c r="FA24" s="1795"/>
      <c r="FB24" s="1795"/>
      <c r="FC24" s="1862"/>
      <c r="FD24" s="1863"/>
      <c r="FE24" s="1838"/>
      <c r="FF24" s="1848"/>
      <c r="FG24" s="1838"/>
      <c r="FH24" s="1848"/>
      <c r="FI24" s="1862"/>
      <c r="FJ24" s="1922"/>
      <c r="FK24" s="1904"/>
      <c r="FL24" s="1795"/>
      <c r="FM24" s="1795"/>
      <c r="FN24" s="1862"/>
      <c r="FO24" s="1863"/>
      <c r="FP24" s="1838"/>
      <c r="FQ24" s="1848"/>
      <c r="FR24" s="1838"/>
      <c r="FS24" s="1848"/>
      <c r="FT24" s="1862"/>
      <c r="FU24" s="1922"/>
      <c r="FV24" s="1904"/>
      <c r="FW24" s="1795"/>
      <c r="FX24" s="1795"/>
      <c r="FY24" s="1862"/>
      <c r="FZ24" s="1863"/>
      <c r="GA24" s="1838"/>
      <c r="GB24" s="1848"/>
      <c r="GC24" s="1838"/>
      <c r="GD24" s="1848"/>
      <c r="GE24" s="1862"/>
      <c r="GF24" s="1922"/>
      <c r="GG24" s="748"/>
      <c r="GH24" s="1700"/>
      <c r="GI24" s="1700"/>
      <c r="GW24" s="1896"/>
      <c r="GX24" s="1925"/>
      <c r="GY24" s="1925"/>
      <c r="GZ24" s="1925"/>
      <c r="HA24" s="1876"/>
      <c r="HB24" s="1896"/>
      <c r="HC24" s="1876"/>
      <c r="HD24" s="1873"/>
      <c r="HE24" s="1876"/>
      <c r="HF24" s="1873"/>
      <c r="HG24" s="1876"/>
      <c r="HH24" s="1873"/>
      <c r="HI24" s="1876"/>
      <c r="HJ24" s="1878"/>
      <c r="HK24" s="1917"/>
      <c r="HL24" s="1885"/>
      <c r="HM24" s="1885"/>
      <c r="HN24" s="1885"/>
      <c r="HO24" s="1885"/>
      <c r="HP24" s="1885"/>
      <c r="HQ24" s="1885"/>
      <c r="HR24" s="1894"/>
      <c r="HS24" s="1878"/>
      <c r="HT24" s="1917"/>
      <c r="HU24" s="1885"/>
      <c r="HV24" s="1885"/>
      <c r="HW24" s="1885"/>
      <c r="HX24" s="1885"/>
      <c r="HY24" s="1885"/>
      <c r="HZ24" s="1885"/>
      <c r="IA24" s="1885"/>
      <c r="IB24" s="1873"/>
      <c r="IC24" s="1876"/>
      <c r="ID24" s="1873"/>
      <c r="IE24" s="1876"/>
      <c r="IF24" s="1878"/>
      <c r="IG24" s="1867"/>
      <c r="IH24" s="1869"/>
      <c r="II24" s="1869"/>
      <c r="IJ24" s="1871"/>
    </row>
    <row r="25" spans="1:244" ht="12" customHeight="1" x14ac:dyDescent="0.15">
      <c r="A25" s="1767"/>
      <c r="B25" s="1771"/>
      <c r="C25" s="1772"/>
      <c r="D25" s="1771"/>
      <c r="E25" s="1772"/>
      <c r="F25" s="1771"/>
      <c r="G25" s="1772"/>
      <c r="H25" s="1776"/>
      <c r="I25" s="1772"/>
      <c r="J25" s="1779"/>
      <c r="K25" s="1764"/>
      <c r="L25" s="1764"/>
      <c r="M25" s="1764"/>
      <c r="N25" s="1764"/>
      <c r="O25" s="1764"/>
      <c r="P25" s="1764"/>
      <c r="Q25" s="1764"/>
      <c r="R25" s="1764"/>
      <c r="S25" s="1764"/>
      <c r="T25" s="1764"/>
      <c r="U25" s="1764"/>
      <c r="V25" s="1764"/>
      <c r="W25" s="1764"/>
      <c r="X25" s="1782"/>
      <c r="Y25" s="1793"/>
      <c r="Z25" s="1795"/>
      <c r="AA25" s="1795"/>
      <c r="AB25" s="1799"/>
      <c r="AC25" s="1776"/>
      <c r="AD25" s="1776"/>
      <c r="AE25" s="1776"/>
      <c r="AF25" s="1800"/>
      <c r="AG25" s="1799"/>
      <c r="AH25" s="1776"/>
      <c r="AI25" s="1776"/>
      <c r="AJ25" s="1788"/>
      <c r="AK25" s="1788"/>
      <c r="AL25" s="1804"/>
      <c r="AM25" s="1804"/>
      <c r="AN25" s="1788"/>
      <c r="AO25" s="1776"/>
      <c r="AP25" s="1800"/>
      <c r="AQ25" s="1788"/>
      <c r="AR25" s="1776"/>
      <c r="AS25" s="1800"/>
      <c r="AT25" s="1791"/>
      <c r="AU25" s="1793"/>
      <c r="AV25" s="1795"/>
      <c r="AW25" s="1795"/>
      <c r="AX25" s="1795"/>
      <c r="AY25" s="1838"/>
      <c r="AZ25" s="1848"/>
      <c r="BA25" s="1838"/>
      <c r="BB25" s="1919"/>
      <c r="BC25" s="1848"/>
      <c r="BD25" s="1838"/>
      <c r="BE25" s="1848"/>
      <c r="BF25" s="1795"/>
      <c r="BG25" s="1795"/>
      <c r="BH25" s="1838"/>
      <c r="BI25" s="1848"/>
      <c r="BJ25" s="1838"/>
      <c r="BK25" s="1919"/>
      <c r="BL25" s="1848"/>
      <c r="BM25" s="1838"/>
      <c r="BN25" s="1848"/>
      <c r="BO25" s="1838"/>
      <c r="BP25" s="1839"/>
      <c r="BQ25" s="1771"/>
      <c r="BR25" s="1776"/>
      <c r="BS25" s="1776"/>
      <c r="BT25" s="1772"/>
      <c r="BU25" s="1771"/>
      <c r="BV25" s="1772"/>
      <c r="BW25" s="745"/>
      <c r="BX25" s="749"/>
      <c r="BY25" s="1838"/>
      <c r="BZ25" s="1848"/>
      <c r="CA25" s="1838"/>
      <c r="CB25" s="1848"/>
      <c r="CC25" s="747"/>
      <c r="CD25" s="749"/>
      <c r="CE25" s="1853"/>
      <c r="CF25" s="1854"/>
      <c r="CG25" s="1855"/>
      <c r="CH25" s="1793"/>
      <c r="CI25" s="1795"/>
      <c r="CJ25" s="1795"/>
      <c r="CK25" s="1795"/>
      <c r="CL25" s="1795"/>
      <c r="CM25" s="1848"/>
      <c r="CN25" s="1795"/>
      <c r="CO25" s="1838"/>
      <c r="CP25" s="1919"/>
      <c r="CQ25" s="1848"/>
      <c r="CR25" s="1795"/>
      <c r="CS25" s="1795"/>
      <c r="CT25" s="1795"/>
      <c r="CU25" s="1795"/>
      <c r="CV25" s="1795"/>
      <c r="CW25" s="1795"/>
      <c r="CX25" s="1795"/>
      <c r="CY25" s="1795"/>
      <c r="CZ25" s="1795"/>
      <c r="DA25" s="1795"/>
      <c r="DB25" s="1795"/>
      <c r="DC25" s="1791"/>
      <c r="DD25" s="1859"/>
      <c r="DE25" s="1788"/>
      <c r="DF25" s="1788"/>
      <c r="DG25" s="1788"/>
      <c r="DH25" s="1788"/>
      <c r="DI25" s="1929"/>
      <c r="DJ25" s="1911"/>
      <c r="DK25" s="1912"/>
      <c r="DL25" s="1912"/>
      <c r="DM25" s="1913"/>
      <c r="DN25" s="1863"/>
      <c r="DO25" s="1831"/>
      <c r="DP25" s="1831"/>
      <c r="DQ25" s="1831"/>
      <c r="DR25" s="1831"/>
      <c r="DS25" s="1831"/>
      <c r="DT25" s="1831"/>
      <c r="DU25" s="1862"/>
      <c r="DV25" s="1911"/>
      <c r="DW25" s="1912"/>
      <c r="DX25" s="1912"/>
      <c r="DY25" s="1913"/>
      <c r="DZ25" s="1831"/>
      <c r="EA25" s="1831"/>
      <c r="EB25" s="1831"/>
      <c r="EC25" s="1831"/>
      <c r="ED25" s="1831"/>
      <c r="EE25" s="1831"/>
      <c r="EF25" s="1831"/>
      <c r="EG25" s="1831"/>
      <c r="EH25" s="1900"/>
      <c r="EI25" s="1863"/>
      <c r="EJ25" s="1831"/>
      <c r="EK25" s="1831"/>
      <c r="EL25" s="1902"/>
      <c r="EM25" s="1927"/>
      <c r="EN25" s="1838"/>
      <c r="EO25" s="1904"/>
      <c r="EP25" s="1795"/>
      <c r="EQ25" s="1795"/>
      <c r="ER25" s="1862"/>
      <c r="ES25" s="1863"/>
      <c r="ET25" s="1838"/>
      <c r="EU25" s="1848"/>
      <c r="EV25" s="1838"/>
      <c r="EW25" s="1848"/>
      <c r="EX25" s="1862"/>
      <c r="EY25" s="1922"/>
      <c r="EZ25" s="1904"/>
      <c r="FA25" s="1795"/>
      <c r="FB25" s="1795"/>
      <c r="FC25" s="1862"/>
      <c r="FD25" s="1863"/>
      <c r="FE25" s="1838"/>
      <c r="FF25" s="1848"/>
      <c r="FG25" s="1838"/>
      <c r="FH25" s="1848"/>
      <c r="FI25" s="1862"/>
      <c r="FJ25" s="1922"/>
      <c r="FK25" s="1904"/>
      <c r="FL25" s="1795"/>
      <c r="FM25" s="1795"/>
      <c r="FN25" s="1862"/>
      <c r="FO25" s="1863"/>
      <c r="FP25" s="1838"/>
      <c r="FQ25" s="1848"/>
      <c r="FR25" s="1838"/>
      <c r="FS25" s="1848"/>
      <c r="FT25" s="1862"/>
      <c r="FU25" s="1922"/>
      <c r="FV25" s="1904"/>
      <c r="FW25" s="1795"/>
      <c r="FX25" s="1795"/>
      <c r="FY25" s="1862"/>
      <c r="FZ25" s="1863"/>
      <c r="GA25" s="1838"/>
      <c r="GB25" s="1848"/>
      <c r="GC25" s="1838"/>
      <c r="GD25" s="1848"/>
      <c r="GE25" s="1862"/>
      <c r="GF25" s="1922"/>
      <c r="GG25" s="748"/>
      <c r="GH25" s="1700"/>
      <c r="GI25" s="1700"/>
      <c r="GW25" s="1896"/>
      <c r="GX25" s="1925"/>
      <c r="GY25" s="1925"/>
      <c r="GZ25" s="1925"/>
      <c r="HA25" s="1876"/>
      <c r="HB25" s="1896"/>
      <c r="HC25" s="1876"/>
      <c r="HD25" s="1873"/>
      <c r="HE25" s="1876"/>
      <c r="HF25" s="1873"/>
      <c r="HG25" s="1876"/>
      <c r="HH25" s="1873"/>
      <c r="HI25" s="1876"/>
      <c r="HJ25" s="1878"/>
      <c r="HK25" s="1917"/>
      <c r="HL25" s="1885"/>
      <c r="HM25" s="1885"/>
      <c r="HN25" s="1885"/>
      <c r="HO25" s="1885"/>
      <c r="HP25" s="1885"/>
      <c r="HQ25" s="1885"/>
      <c r="HR25" s="1894"/>
      <c r="HS25" s="1878"/>
      <c r="HT25" s="1917"/>
      <c r="HU25" s="1885"/>
      <c r="HV25" s="1885"/>
      <c r="HW25" s="1885"/>
      <c r="HX25" s="1885"/>
      <c r="HY25" s="1885"/>
      <c r="HZ25" s="1885"/>
      <c r="IA25" s="1885"/>
      <c r="IB25" s="1873"/>
      <c r="IC25" s="1876"/>
      <c r="ID25" s="1873"/>
      <c r="IE25" s="1876"/>
      <c r="IF25" s="1878"/>
      <c r="IG25" s="1867"/>
      <c r="IH25" s="1869"/>
      <c r="II25" s="1869"/>
      <c r="IJ25" s="1871"/>
    </row>
    <row r="26" spans="1:244" ht="12" customHeight="1" x14ac:dyDescent="0.15">
      <c r="A26" s="1767"/>
      <c r="B26" s="1771"/>
      <c r="C26" s="1772"/>
      <c r="D26" s="1771"/>
      <c r="E26" s="1772"/>
      <c r="F26" s="1771"/>
      <c r="G26" s="1772"/>
      <c r="H26" s="1776"/>
      <c r="I26" s="1772"/>
      <c r="J26" s="1779"/>
      <c r="K26" s="1764"/>
      <c r="L26" s="1764"/>
      <c r="M26" s="1764"/>
      <c r="N26" s="1764"/>
      <c r="O26" s="1764"/>
      <c r="P26" s="1764"/>
      <c r="Q26" s="1764"/>
      <c r="R26" s="1764"/>
      <c r="S26" s="1764"/>
      <c r="T26" s="1764"/>
      <c r="U26" s="1764"/>
      <c r="V26" s="1764"/>
      <c r="W26" s="1764"/>
      <c r="X26" s="1782"/>
      <c r="Y26" s="1793"/>
      <c r="Z26" s="1795"/>
      <c r="AA26" s="1795"/>
      <c r="AB26" s="1799"/>
      <c r="AC26" s="1776"/>
      <c r="AD26" s="1776"/>
      <c r="AE26" s="1776"/>
      <c r="AF26" s="1800"/>
      <c r="AG26" s="1799"/>
      <c r="AH26" s="1776"/>
      <c r="AI26" s="1776"/>
      <c r="AJ26" s="1788"/>
      <c r="AK26" s="1788"/>
      <c r="AL26" s="1804"/>
      <c r="AM26" s="1804"/>
      <c r="AN26" s="1788"/>
      <c r="AO26" s="1776"/>
      <c r="AP26" s="1800"/>
      <c r="AQ26" s="1788"/>
      <c r="AR26" s="1776"/>
      <c r="AS26" s="1800"/>
      <c r="AT26" s="1791"/>
      <c r="AU26" s="1793"/>
      <c r="AV26" s="1795"/>
      <c r="AW26" s="1795"/>
      <c r="AX26" s="1795"/>
      <c r="AY26" s="1838"/>
      <c r="AZ26" s="1848"/>
      <c r="BA26" s="1838"/>
      <c r="BB26" s="1919"/>
      <c r="BC26" s="1848"/>
      <c r="BD26" s="1838"/>
      <c r="BE26" s="1848"/>
      <c r="BF26" s="1795"/>
      <c r="BG26" s="1795"/>
      <c r="BH26" s="1838"/>
      <c r="BI26" s="1848"/>
      <c r="BJ26" s="1838"/>
      <c r="BK26" s="1919"/>
      <c r="BL26" s="1848"/>
      <c r="BM26" s="1838"/>
      <c r="BN26" s="1848"/>
      <c r="BO26" s="1838"/>
      <c r="BP26" s="1839"/>
      <c r="BQ26" s="1771"/>
      <c r="BR26" s="1776"/>
      <c r="BS26" s="1776"/>
      <c r="BT26" s="1772"/>
      <c r="BU26" s="1771"/>
      <c r="BV26" s="1772"/>
      <c r="BW26" s="745"/>
      <c r="BX26" s="749"/>
      <c r="BY26" s="1838"/>
      <c r="BZ26" s="1848"/>
      <c r="CA26" s="1838"/>
      <c r="CB26" s="1848"/>
      <c r="CC26" s="747"/>
      <c r="CD26" s="749"/>
      <c r="CE26" s="1853"/>
      <c r="CF26" s="1854"/>
      <c r="CG26" s="1855"/>
      <c r="CH26" s="1793"/>
      <c r="CI26" s="1795"/>
      <c r="CJ26" s="1795"/>
      <c r="CK26" s="1795"/>
      <c r="CL26" s="1795"/>
      <c r="CM26" s="1848"/>
      <c r="CN26" s="1795"/>
      <c r="CO26" s="1838"/>
      <c r="CP26" s="1919"/>
      <c r="CQ26" s="1848"/>
      <c r="CR26" s="1795"/>
      <c r="CS26" s="1795"/>
      <c r="CT26" s="1795"/>
      <c r="CU26" s="1795"/>
      <c r="CV26" s="1795"/>
      <c r="CW26" s="1795"/>
      <c r="CX26" s="1795"/>
      <c r="CY26" s="1795"/>
      <c r="CZ26" s="1795"/>
      <c r="DA26" s="1795"/>
      <c r="DB26" s="1795"/>
      <c r="DC26" s="1791"/>
      <c r="DD26" s="1859"/>
      <c r="DE26" s="1788"/>
      <c r="DF26" s="1788"/>
      <c r="DG26" s="1788"/>
      <c r="DH26" s="1788"/>
      <c r="DI26" s="1929"/>
      <c r="DJ26" s="1911"/>
      <c r="DK26" s="1912"/>
      <c r="DL26" s="1912"/>
      <c r="DM26" s="1913"/>
      <c r="DN26" s="1863"/>
      <c r="DO26" s="1831"/>
      <c r="DP26" s="1831"/>
      <c r="DQ26" s="1831"/>
      <c r="DR26" s="1831"/>
      <c r="DS26" s="1831"/>
      <c r="DT26" s="1831"/>
      <c r="DU26" s="1862"/>
      <c r="DV26" s="1911"/>
      <c r="DW26" s="1912"/>
      <c r="DX26" s="1912"/>
      <c r="DY26" s="1913"/>
      <c r="DZ26" s="1831"/>
      <c r="EA26" s="1831"/>
      <c r="EB26" s="1831"/>
      <c r="EC26" s="1831"/>
      <c r="ED26" s="1831"/>
      <c r="EE26" s="1831"/>
      <c r="EF26" s="1831"/>
      <c r="EG26" s="1831"/>
      <c r="EH26" s="1900"/>
      <c r="EI26" s="1863"/>
      <c r="EJ26" s="1831"/>
      <c r="EK26" s="1831"/>
      <c r="EL26" s="1902"/>
      <c r="EM26" s="1927"/>
      <c r="EN26" s="1838"/>
      <c r="EO26" s="1904"/>
      <c r="EP26" s="1795"/>
      <c r="EQ26" s="1795"/>
      <c r="ER26" s="1862"/>
      <c r="ES26" s="1863"/>
      <c r="ET26" s="1838"/>
      <c r="EU26" s="1848"/>
      <c r="EV26" s="1838"/>
      <c r="EW26" s="1848"/>
      <c r="EX26" s="1862"/>
      <c r="EY26" s="1922"/>
      <c r="EZ26" s="1904"/>
      <c r="FA26" s="1795"/>
      <c r="FB26" s="1795"/>
      <c r="FC26" s="1862"/>
      <c r="FD26" s="1863"/>
      <c r="FE26" s="1838"/>
      <c r="FF26" s="1848"/>
      <c r="FG26" s="1838"/>
      <c r="FH26" s="1848"/>
      <c r="FI26" s="1862"/>
      <c r="FJ26" s="1922"/>
      <c r="FK26" s="1904"/>
      <c r="FL26" s="1795"/>
      <c r="FM26" s="1795"/>
      <c r="FN26" s="1862"/>
      <c r="FO26" s="1863"/>
      <c r="FP26" s="1838"/>
      <c r="FQ26" s="1848"/>
      <c r="FR26" s="1838"/>
      <c r="FS26" s="1848"/>
      <c r="FT26" s="1862"/>
      <c r="FU26" s="1922"/>
      <c r="FV26" s="1904"/>
      <c r="FW26" s="1795"/>
      <c r="FX26" s="1795"/>
      <c r="FY26" s="1862"/>
      <c r="FZ26" s="1863"/>
      <c r="GA26" s="1838"/>
      <c r="GB26" s="1848"/>
      <c r="GC26" s="1838"/>
      <c r="GD26" s="1848"/>
      <c r="GE26" s="1862"/>
      <c r="GF26" s="1922"/>
      <c r="GG26" s="748"/>
      <c r="GH26" s="1700"/>
      <c r="GI26" s="1700"/>
      <c r="GW26" s="1896"/>
      <c r="GX26" s="1925"/>
      <c r="GY26" s="1925"/>
      <c r="GZ26" s="1925"/>
      <c r="HA26" s="1876"/>
      <c r="HB26" s="1896"/>
      <c r="HC26" s="1876"/>
      <c r="HD26" s="1873"/>
      <c r="HE26" s="1876"/>
      <c r="HF26" s="1873"/>
      <c r="HG26" s="1876"/>
      <c r="HH26" s="1873"/>
      <c r="HI26" s="1876"/>
      <c r="HJ26" s="1878"/>
      <c r="HK26" s="1917"/>
      <c r="HL26" s="1885"/>
      <c r="HM26" s="1885"/>
      <c r="HN26" s="1885"/>
      <c r="HO26" s="1885"/>
      <c r="HP26" s="1885"/>
      <c r="HQ26" s="1885"/>
      <c r="HR26" s="1894"/>
      <c r="HS26" s="1878"/>
      <c r="HT26" s="1917"/>
      <c r="HU26" s="1885"/>
      <c r="HV26" s="1885"/>
      <c r="HW26" s="1885"/>
      <c r="HX26" s="1885"/>
      <c r="HY26" s="1885"/>
      <c r="HZ26" s="1885"/>
      <c r="IA26" s="1885"/>
      <c r="IB26" s="1873"/>
      <c r="IC26" s="1876"/>
      <c r="ID26" s="1873"/>
      <c r="IE26" s="1876"/>
      <c r="IF26" s="1878"/>
      <c r="IG26" s="1867"/>
      <c r="IH26" s="1869"/>
      <c r="II26" s="1869"/>
      <c r="IJ26" s="1871"/>
    </row>
    <row r="27" spans="1:244" ht="12" customHeight="1" x14ac:dyDescent="0.15">
      <c r="A27" s="1767"/>
      <c r="B27" s="1771"/>
      <c r="C27" s="1772"/>
      <c r="D27" s="1771"/>
      <c r="E27" s="1772"/>
      <c r="F27" s="1771"/>
      <c r="G27" s="1772"/>
      <c r="H27" s="1776"/>
      <c r="I27" s="1772"/>
      <c r="J27" s="1779"/>
      <c r="K27" s="1764"/>
      <c r="L27" s="1764"/>
      <c r="M27" s="1764"/>
      <c r="N27" s="1764"/>
      <c r="O27" s="1764"/>
      <c r="P27" s="1764"/>
      <c r="Q27" s="1764"/>
      <c r="R27" s="1764"/>
      <c r="S27" s="1764"/>
      <c r="T27" s="1764"/>
      <c r="U27" s="1764"/>
      <c r="V27" s="1764"/>
      <c r="W27" s="1764"/>
      <c r="X27" s="1782"/>
      <c r="Y27" s="1793"/>
      <c r="Z27" s="1795"/>
      <c r="AA27" s="1795"/>
      <c r="AB27" s="1799"/>
      <c r="AC27" s="1776"/>
      <c r="AD27" s="1776"/>
      <c r="AE27" s="1776"/>
      <c r="AF27" s="1800"/>
      <c r="AG27" s="1799"/>
      <c r="AH27" s="1776"/>
      <c r="AI27" s="1776"/>
      <c r="AJ27" s="1788"/>
      <c r="AK27" s="1788"/>
      <c r="AL27" s="1804"/>
      <c r="AM27" s="1804"/>
      <c r="AN27" s="1788"/>
      <c r="AO27" s="1776"/>
      <c r="AP27" s="1800"/>
      <c r="AQ27" s="1788"/>
      <c r="AR27" s="1776"/>
      <c r="AS27" s="1800"/>
      <c r="AT27" s="1791"/>
      <c r="AU27" s="1793"/>
      <c r="AV27" s="1795"/>
      <c r="AW27" s="1795"/>
      <c r="AX27" s="1795"/>
      <c r="AY27" s="1838"/>
      <c r="AZ27" s="1848"/>
      <c r="BA27" s="1838"/>
      <c r="BB27" s="1919"/>
      <c r="BC27" s="1848"/>
      <c r="BD27" s="1838"/>
      <c r="BE27" s="1848"/>
      <c r="BF27" s="1795"/>
      <c r="BG27" s="1795"/>
      <c r="BH27" s="1838"/>
      <c r="BI27" s="1848"/>
      <c r="BJ27" s="1838"/>
      <c r="BK27" s="1919"/>
      <c r="BL27" s="1848"/>
      <c r="BM27" s="1838"/>
      <c r="BN27" s="1848"/>
      <c r="BO27" s="1838"/>
      <c r="BP27" s="1839"/>
      <c r="BQ27" s="1771"/>
      <c r="BR27" s="1776"/>
      <c r="BS27" s="1776"/>
      <c r="BT27" s="1772"/>
      <c r="BU27" s="1771"/>
      <c r="BV27" s="1772"/>
      <c r="BW27" s="745"/>
      <c r="BX27" s="749"/>
      <c r="BY27" s="1838"/>
      <c r="BZ27" s="1848"/>
      <c r="CA27" s="1838"/>
      <c r="CB27" s="1848"/>
      <c r="CC27" s="747"/>
      <c r="CD27" s="749"/>
      <c r="CE27" s="1853"/>
      <c r="CF27" s="1854"/>
      <c r="CG27" s="1855"/>
      <c r="CH27" s="1793"/>
      <c r="CI27" s="1795"/>
      <c r="CJ27" s="1795"/>
      <c r="CK27" s="1795"/>
      <c r="CL27" s="1795"/>
      <c r="CM27" s="1848"/>
      <c r="CN27" s="1795"/>
      <c r="CO27" s="1838"/>
      <c r="CP27" s="1919"/>
      <c r="CQ27" s="1848"/>
      <c r="CR27" s="1795"/>
      <c r="CS27" s="1795"/>
      <c r="CT27" s="1795"/>
      <c r="CU27" s="1795"/>
      <c r="CV27" s="1795"/>
      <c r="CW27" s="1795"/>
      <c r="CX27" s="1795"/>
      <c r="CY27" s="1795"/>
      <c r="CZ27" s="1795"/>
      <c r="DA27" s="1795"/>
      <c r="DB27" s="1795"/>
      <c r="DC27" s="1791"/>
      <c r="DD27" s="1859"/>
      <c r="DE27" s="1788"/>
      <c r="DF27" s="1788"/>
      <c r="DG27" s="1788"/>
      <c r="DH27" s="1788"/>
      <c r="DI27" s="1929"/>
      <c r="DJ27" s="1911"/>
      <c r="DK27" s="1912"/>
      <c r="DL27" s="1912"/>
      <c r="DM27" s="1913"/>
      <c r="DN27" s="1863"/>
      <c r="DO27" s="1831"/>
      <c r="DP27" s="1831"/>
      <c r="DQ27" s="1831"/>
      <c r="DR27" s="1831"/>
      <c r="DS27" s="1831"/>
      <c r="DT27" s="1831"/>
      <c r="DU27" s="1862"/>
      <c r="DV27" s="1911"/>
      <c r="DW27" s="1912"/>
      <c r="DX27" s="1912"/>
      <c r="DY27" s="1913"/>
      <c r="DZ27" s="1831"/>
      <c r="EA27" s="1831"/>
      <c r="EB27" s="1831"/>
      <c r="EC27" s="1831"/>
      <c r="ED27" s="1831"/>
      <c r="EE27" s="1831"/>
      <c r="EF27" s="1831"/>
      <c r="EG27" s="1831"/>
      <c r="EH27" s="1900"/>
      <c r="EI27" s="1863"/>
      <c r="EJ27" s="1831"/>
      <c r="EK27" s="1831"/>
      <c r="EL27" s="1902"/>
      <c r="EM27" s="1927"/>
      <c r="EN27" s="1838"/>
      <c r="EO27" s="1904"/>
      <c r="EP27" s="1795"/>
      <c r="EQ27" s="1795"/>
      <c r="ER27" s="1862"/>
      <c r="ES27" s="1863"/>
      <c r="ET27" s="1838"/>
      <c r="EU27" s="1848"/>
      <c r="EV27" s="1838"/>
      <c r="EW27" s="1848"/>
      <c r="EX27" s="1862"/>
      <c r="EY27" s="1922"/>
      <c r="EZ27" s="1904"/>
      <c r="FA27" s="1795"/>
      <c r="FB27" s="1795"/>
      <c r="FC27" s="1862"/>
      <c r="FD27" s="1863"/>
      <c r="FE27" s="1838"/>
      <c r="FF27" s="1848"/>
      <c r="FG27" s="1838"/>
      <c r="FH27" s="1848"/>
      <c r="FI27" s="1862"/>
      <c r="FJ27" s="1922"/>
      <c r="FK27" s="1904"/>
      <c r="FL27" s="1795"/>
      <c r="FM27" s="1795"/>
      <c r="FN27" s="1862"/>
      <c r="FO27" s="1863"/>
      <c r="FP27" s="1838"/>
      <c r="FQ27" s="1848"/>
      <c r="FR27" s="1838"/>
      <c r="FS27" s="1848"/>
      <c r="FT27" s="1862"/>
      <c r="FU27" s="1922"/>
      <c r="FV27" s="1904"/>
      <c r="FW27" s="1795"/>
      <c r="FX27" s="1795"/>
      <c r="FY27" s="1862"/>
      <c r="FZ27" s="1863"/>
      <c r="GA27" s="1838"/>
      <c r="GB27" s="1848"/>
      <c r="GC27" s="1838"/>
      <c r="GD27" s="1848"/>
      <c r="GE27" s="1862"/>
      <c r="GF27" s="1922"/>
      <c r="GG27" s="748"/>
      <c r="GH27" s="1700"/>
      <c r="GI27" s="1700"/>
      <c r="GW27" s="1896"/>
      <c r="GX27" s="1925"/>
      <c r="GY27" s="1925"/>
      <c r="GZ27" s="1925"/>
      <c r="HA27" s="1876"/>
      <c r="HB27" s="1896"/>
      <c r="HC27" s="1876"/>
      <c r="HD27" s="1873"/>
      <c r="HE27" s="1876"/>
      <c r="HF27" s="1873"/>
      <c r="HG27" s="1876"/>
      <c r="HH27" s="1873"/>
      <c r="HI27" s="1876"/>
      <c r="HJ27" s="1878"/>
      <c r="HK27" s="1917"/>
      <c r="HL27" s="1885"/>
      <c r="HM27" s="1885"/>
      <c r="HN27" s="1885"/>
      <c r="HO27" s="1885"/>
      <c r="HP27" s="1885"/>
      <c r="HQ27" s="1885"/>
      <c r="HR27" s="1894"/>
      <c r="HS27" s="1878"/>
      <c r="HT27" s="1917"/>
      <c r="HU27" s="1885"/>
      <c r="HV27" s="1885"/>
      <c r="HW27" s="1885"/>
      <c r="HX27" s="1885"/>
      <c r="HY27" s="1885"/>
      <c r="HZ27" s="1885"/>
      <c r="IA27" s="1885"/>
      <c r="IB27" s="1873"/>
      <c r="IC27" s="1876"/>
      <c r="ID27" s="1873"/>
      <c r="IE27" s="1876"/>
      <c r="IF27" s="1878"/>
      <c r="IG27" s="1867"/>
      <c r="IH27" s="1869"/>
      <c r="II27" s="1869"/>
      <c r="IJ27" s="1871"/>
    </row>
    <row r="28" spans="1:244" ht="12" customHeight="1" x14ac:dyDescent="0.15">
      <c r="A28" s="1767"/>
      <c r="B28" s="1771"/>
      <c r="C28" s="1772"/>
      <c r="D28" s="1771"/>
      <c r="E28" s="1772"/>
      <c r="F28" s="1771"/>
      <c r="G28" s="1772"/>
      <c r="H28" s="1776"/>
      <c r="I28" s="1772"/>
      <c r="J28" s="1779"/>
      <c r="K28" s="1764"/>
      <c r="L28" s="1764"/>
      <c r="M28" s="1764"/>
      <c r="N28" s="1764"/>
      <c r="O28" s="1764"/>
      <c r="P28" s="1764"/>
      <c r="Q28" s="1764"/>
      <c r="R28" s="1764"/>
      <c r="S28" s="1764"/>
      <c r="T28" s="1764"/>
      <c r="U28" s="1764"/>
      <c r="V28" s="1764"/>
      <c r="W28" s="1764"/>
      <c r="X28" s="1782"/>
      <c r="Y28" s="1793"/>
      <c r="Z28" s="1795"/>
      <c r="AA28" s="1795"/>
      <c r="AB28" s="1799"/>
      <c r="AC28" s="1776"/>
      <c r="AD28" s="1776"/>
      <c r="AE28" s="1776"/>
      <c r="AF28" s="1800"/>
      <c r="AG28" s="1799"/>
      <c r="AH28" s="1776"/>
      <c r="AI28" s="1776"/>
      <c r="AJ28" s="1788"/>
      <c r="AK28" s="1788"/>
      <c r="AL28" s="1804"/>
      <c r="AM28" s="1804"/>
      <c r="AN28" s="1788"/>
      <c r="AO28" s="1776"/>
      <c r="AP28" s="1800"/>
      <c r="AQ28" s="1788"/>
      <c r="AR28" s="1776"/>
      <c r="AS28" s="1800"/>
      <c r="AT28" s="1791"/>
      <c r="AU28" s="1793"/>
      <c r="AV28" s="1795"/>
      <c r="AW28" s="1795"/>
      <c r="AX28" s="1795"/>
      <c r="AY28" s="1838"/>
      <c r="AZ28" s="1848"/>
      <c r="BA28" s="1838"/>
      <c r="BB28" s="1919"/>
      <c r="BC28" s="1848"/>
      <c r="BD28" s="1838"/>
      <c r="BE28" s="1848"/>
      <c r="BF28" s="1795"/>
      <c r="BG28" s="1795"/>
      <c r="BH28" s="1838"/>
      <c r="BI28" s="1848"/>
      <c r="BJ28" s="1838"/>
      <c r="BK28" s="1919"/>
      <c r="BL28" s="1848"/>
      <c r="BM28" s="1838"/>
      <c r="BN28" s="1848"/>
      <c r="BO28" s="1838"/>
      <c r="BP28" s="1839"/>
      <c r="BQ28" s="1771"/>
      <c r="BR28" s="1776"/>
      <c r="BS28" s="1776"/>
      <c r="BT28" s="1772"/>
      <c r="BU28" s="1771"/>
      <c r="BV28" s="1772"/>
      <c r="BW28" s="745"/>
      <c r="BX28" s="749"/>
      <c r="BY28" s="1838"/>
      <c r="BZ28" s="1848"/>
      <c r="CA28" s="1838"/>
      <c r="CB28" s="1848"/>
      <c r="CC28" s="747"/>
      <c r="CD28" s="749"/>
      <c r="CE28" s="1853"/>
      <c r="CF28" s="1854"/>
      <c r="CG28" s="1855"/>
      <c r="CH28" s="1793"/>
      <c r="CI28" s="1795"/>
      <c r="CJ28" s="1795"/>
      <c r="CK28" s="1795"/>
      <c r="CL28" s="1795"/>
      <c r="CM28" s="1848"/>
      <c r="CN28" s="1795"/>
      <c r="CO28" s="1838"/>
      <c r="CP28" s="1919"/>
      <c r="CQ28" s="1848"/>
      <c r="CR28" s="1795"/>
      <c r="CS28" s="1795"/>
      <c r="CT28" s="1795"/>
      <c r="CU28" s="1795"/>
      <c r="CV28" s="1795"/>
      <c r="CW28" s="1795"/>
      <c r="CX28" s="1795"/>
      <c r="CY28" s="1795"/>
      <c r="CZ28" s="1795"/>
      <c r="DA28" s="1795"/>
      <c r="DB28" s="1795"/>
      <c r="DC28" s="1791"/>
      <c r="DD28" s="1859"/>
      <c r="DE28" s="1788"/>
      <c r="DF28" s="1788"/>
      <c r="DG28" s="1788"/>
      <c r="DH28" s="1788"/>
      <c r="DI28" s="1929"/>
      <c r="DJ28" s="1911"/>
      <c r="DK28" s="1912"/>
      <c r="DL28" s="1912"/>
      <c r="DM28" s="1913"/>
      <c r="DN28" s="1863"/>
      <c r="DO28" s="1831"/>
      <c r="DP28" s="1831"/>
      <c r="DQ28" s="1831"/>
      <c r="DR28" s="1831"/>
      <c r="DS28" s="1831"/>
      <c r="DT28" s="1831"/>
      <c r="DU28" s="1862"/>
      <c r="DV28" s="1911"/>
      <c r="DW28" s="1912"/>
      <c r="DX28" s="1912"/>
      <c r="DY28" s="1913"/>
      <c r="DZ28" s="1831"/>
      <c r="EA28" s="1831"/>
      <c r="EB28" s="1831"/>
      <c r="EC28" s="1831"/>
      <c r="ED28" s="1831"/>
      <c r="EE28" s="1831"/>
      <c r="EF28" s="1831"/>
      <c r="EG28" s="1831"/>
      <c r="EH28" s="1900"/>
      <c r="EI28" s="1863"/>
      <c r="EJ28" s="1831"/>
      <c r="EK28" s="1831"/>
      <c r="EL28" s="1902"/>
      <c r="EM28" s="1927"/>
      <c r="EN28" s="1838"/>
      <c r="EO28" s="1904"/>
      <c r="EP28" s="1795"/>
      <c r="EQ28" s="1795"/>
      <c r="ER28" s="1862"/>
      <c r="ES28" s="1863"/>
      <c r="ET28" s="1838"/>
      <c r="EU28" s="1848"/>
      <c r="EV28" s="1838"/>
      <c r="EW28" s="1848"/>
      <c r="EX28" s="1862"/>
      <c r="EY28" s="1922"/>
      <c r="EZ28" s="1904"/>
      <c r="FA28" s="1795"/>
      <c r="FB28" s="1795"/>
      <c r="FC28" s="1862"/>
      <c r="FD28" s="1863"/>
      <c r="FE28" s="1838"/>
      <c r="FF28" s="1848"/>
      <c r="FG28" s="1838"/>
      <c r="FH28" s="1848"/>
      <c r="FI28" s="1862"/>
      <c r="FJ28" s="1922"/>
      <c r="FK28" s="1904"/>
      <c r="FL28" s="1795"/>
      <c r="FM28" s="1795"/>
      <c r="FN28" s="1862"/>
      <c r="FO28" s="1863"/>
      <c r="FP28" s="1838"/>
      <c r="FQ28" s="1848"/>
      <c r="FR28" s="1838"/>
      <c r="FS28" s="1848"/>
      <c r="FT28" s="1862"/>
      <c r="FU28" s="1922"/>
      <c r="FV28" s="1904"/>
      <c r="FW28" s="1795"/>
      <c r="FX28" s="1795"/>
      <c r="FY28" s="1862"/>
      <c r="FZ28" s="1863"/>
      <c r="GA28" s="1838"/>
      <c r="GB28" s="1848"/>
      <c r="GC28" s="1838"/>
      <c r="GD28" s="1848"/>
      <c r="GE28" s="1862"/>
      <c r="GF28" s="1922"/>
      <c r="GG28" s="748"/>
      <c r="GH28" s="1700"/>
      <c r="GI28" s="1700"/>
      <c r="GW28" s="1896"/>
      <c r="GX28" s="1925"/>
      <c r="GY28" s="1925"/>
      <c r="GZ28" s="1925"/>
      <c r="HA28" s="1876"/>
      <c r="HB28" s="1896"/>
      <c r="HC28" s="1876"/>
      <c r="HD28" s="1873"/>
      <c r="HE28" s="1876"/>
      <c r="HF28" s="1873"/>
      <c r="HG28" s="1876"/>
      <c r="HH28" s="1873"/>
      <c r="HI28" s="1876"/>
      <c r="HJ28" s="1878"/>
      <c r="HK28" s="1917"/>
      <c r="HL28" s="1885"/>
      <c r="HM28" s="1885"/>
      <c r="HN28" s="1885"/>
      <c r="HO28" s="1885"/>
      <c r="HP28" s="1885"/>
      <c r="HQ28" s="1885"/>
      <c r="HR28" s="1894"/>
      <c r="HS28" s="1878"/>
      <c r="HT28" s="1917"/>
      <c r="HU28" s="1885"/>
      <c r="HV28" s="1885"/>
      <c r="HW28" s="1885"/>
      <c r="HX28" s="1885"/>
      <c r="HY28" s="1885"/>
      <c r="HZ28" s="1885"/>
      <c r="IA28" s="1885"/>
      <c r="IB28" s="1873"/>
      <c r="IC28" s="1876"/>
      <c r="ID28" s="1873"/>
      <c r="IE28" s="1876"/>
      <c r="IF28" s="1878"/>
      <c r="IG28" s="1867"/>
      <c r="IH28" s="1869"/>
      <c r="II28" s="1869"/>
      <c r="IJ28" s="1871"/>
    </row>
    <row r="29" spans="1:244" ht="12" customHeight="1" x14ac:dyDescent="0.15">
      <c r="A29" s="1767"/>
      <c r="B29" s="1771"/>
      <c r="C29" s="1772"/>
      <c r="D29" s="1771"/>
      <c r="E29" s="1772"/>
      <c r="F29" s="1771"/>
      <c r="G29" s="1772"/>
      <c r="H29" s="1776"/>
      <c r="I29" s="1772"/>
      <c r="J29" s="1779"/>
      <c r="K29" s="1764"/>
      <c r="L29" s="1764"/>
      <c r="M29" s="1764"/>
      <c r="N29" s="1764"/>
      <c r="O29" s="1764"/>
      <c r="P29" s="1764"/>
      <c r="Q29" s="1764"/>
      <c r="R29" s="1764"/>
      <c r="S29" s="1764"/>
      <c r="T29" s="1764"/>
      <c r="U29" s="1764"/>
      <c r="V29" s="1764"/>
      <c r="W29" s="1764"/>
      <c r="X29" s="1782"/>
      <c r="Y29" s="1793"/>
      <c r="Z29" s="1795"/>
      <c r="AA29" s="1795"/>
      <c r="AB29" s="1799"/>
      <c r="AC29" s="1776"/>
      <c r="AD29" s="1776"/>
      <c r="AE29" s="1776"/>
      <c r="AF29" s="1800"/>
      <c r="AG29" s="1799"/>
      <c r="AH29" s="1776"/>
      <c r="AI29" s="1776"/>
      <c r="AJ29" s="1788"/>
      <c r="AK29" s="1788"/>
      <c r="AL29" s="1804"/>
      <c r="AM29" s="1804"/>
      <c r="AN29" s="1788"/>
      <c r="AO29" s="1776"/>
      <c r="AP29" s="1800"/>
      <c r="AQ29" s="1788"/>
      <c r="AR29" s="1776"/>
      <c r="AS29" s="1800"/>
      <c r="AT29" s="1791"/>
      <c r="AU29" s="1793"/>
      <c r="AV29" s="1795"/>
      <c r="AW29" s="1795"/>
      <c r="AX29" s="1795"/>
      <c r="AY29" s="1838"/>
      <c r="AZ29" s="1848"/>
      <c r="BA29" s="1838"/>
      <c r="BB29" s="1919"/>
      <c r="BC29" s="1848"/>
      <c r="BD29" s="1838"/>
      <c r="BE29" s="1848"/>
      <c r="BF29" s="1795"/>
      <c r="BG29" s="1795"/>
      <c r="BH29" s="1838"/>
      <c r="BI29" s="1848"/>
      <c r="BJ29" s="1838"/>
      <c r="BK29" s="1919"/>
      <c r="BL29" s="1848"/>
      <c r="BM29" s="1838"/>
      <c r="BN29" s="1848"/>
      <c r="BO29" s="1838"/>
      <c r="BP29" s="1839"/>
      <c r="BQ29" s="1771"/>
      <c r="BR29" s="1776"/>
      <c r="BS29" s="1776"/>
      <c r="BT29" s="1772"/>
      <c r="BU29" s="1771"/>
      <c r="BV29" s="1772"/>
      <c r="BW29" s="750"/>
      <c r="BX29" s="749"/>
      <c r="BY29" s="1838"/>
      <c r="BZ29" s="1848"/>
      <c r="CA29" s="1838"/>
      <c r="CB29" s="1848"/>
      <c r="CC29" s="747"/>
      <c r="CD29" s="749"/>
      <c r="CE29" s="1853"/>
      <c r="CF29" s="1854"/>
      <c r="CG29" s="1855"/>
      <c r="CH29" s="1793"/>
      <c r="CI29" s="1795"/>
      <c r="CJ29" s="1795"/>
      <c r="CK29" s="1795"/>
      <c r="CL29" s="1795"/>
      <c r="CM29" s="1848"/>
      <c r="CN29" s="1795"/>
      <c r="CO29" s="1838"/>
      <c r="CP29" s="1919"/>
      <c r="CQ29" s="1848"/>
      <c r="CR29" s="1795"/>
      <c r="CS29" s="1795"/>
      <c r="CT29" s="1795"/>
      <c r="CU29" s="1795"/>
      <c r="CV29" s="1795"/>
      <c r="CW29" s="1795"/>
      <c r="CX29" s="1795"/>
      <c r="CY29" s="1795"/>
      <c r="CZ29" s="1795"/>
      <c r="DA29" s="1795"/>
      <c r="DB29" s="1795"/>
      <c r="DC29" s="1791"/>
      <c r="DD29" s="1859"/>
      <c r="DE29" s="1788"/>
      <c r="DF29" s="1788"/>
      <c r="DG29" s="1788"/>
      <c r="DH29" s="1788"/>
      <c r="DI29" s="1929"/>
      <c r="DJ29" s="1911"/>
      <c r="DK29" s="1912"/>
      <c r="DL29" s="1912"/>
      <c r="DM29" s="1913"/>
      <c r="DN29" s="1863"/>
      <c r="DO29" s="1831"/>
      <c r="DP29" s="1831"/>
      <c r="DQ29" s="1831"/>
      <c r="DR29" s="1795" t="s">
        <v>1239</v>
      </c>
      <c r="DS29" s="1795" t="s">
        <v>1239</v>
      </c>
      <c r="DT29" s="1795" t="s">
        <v>1239</v>
      </c>
      <c r="DU29" s="1838" t="s">
        <v>1239</v>
      </c>
      <c r="DV29" s="1911"/>
      <c r="DW29" s="1912"/>
      <c r="DX29" s="1912"/>
      <c r="DY29" s="1913"/>
      <c r="DZ29" s="1831"/>
      <c r="EA29" s="1831"/>
      <c r="EB29" s="1831"/>
      <c r="EC29" s="1831"/>
      <c r="ED29" s="1795" t="s">
        <v>1239</v>
      </c>
      <c r="EE29" s="1795" t="s">
        <v>1239</v>
      </c>
      <c r="EF29" s="1795" t="s">
        <v>1239</v>
      </c>
      <c r="EG29" s="1795" t="s">
        <v>1239</v>
      </c>
      <c r="EH29" s="1900"/>
      <c r="EI29" s="1863"/>
      <c r="EJ29" s="1831"/>
      <c r="EK29" s="1831"/>
      <c r="EL29" s="1902"/>
      <c r="EM29" s="1927"/>
      <c r="EN29" s="1838"/>
      <c r="EO29" s="1904"/>
      <c r="EP29" s="1795"/>
      <c r="EQ29" s="1795"/>
      <c r="ER29" s="1862"/>
      <c r="ES29" s="1863"/>
      <c r="ET29" s="1838"/>
      <c r="EU29" s="1848"/>
      <c r="EV29" s="1838"/>
      <c r="EW29" s="1848"/>
      <c r="EX29" s="1862"/>
      <c r="EY29" s="1922"/>
      <c r="EZ29" s="1904"/>
      <c r="FA29" s="1795"/>
      <c r="FB29" s="1795"/>
      <c r="FC29" s="1862"/>
      <c r="FD29" s="1863"/>
      <c r="FE29" s="1838"/>
      <c r="FF29" s="1848"/>
      <c r="FG29" s="1838"/>
      <c r="FH29" s="1848"/>
      <c r="FI29" s="1862"/>
      <c r="FJ29" s="1922"/>
      <c r="FK29" s="1904"/>
      <c r="FL29" s="1795"/>
      <c r="FM29" s="1795"/>
      <c r="FN29" s="1862"/>
      <c r="FO29" s="1863"/>
      <c r="FP29" s="1838"/>
      <c r="FQ29" s="1848"/>
      <c r="FR29" s="1838"/>
      <c r="FS29" s="1848"/>
      <c r="FT29" s="1862"/>
      <c r="FU29" s="1922"/>
      <c r="FV29" s="1904"/>
      <c r="FW29" s="1795"/>
      <c r="FX29" s="1795"/>
      <c r="FY29" s="1862"/>
      <c r="FZ29" s="1863"/>
      <c r="GA29" s="1838"/>
      <c r="GB29" s="1848"/>
      <c r="GC29" s="1838"/>
      <c r="GD29" s="1848"/>
      <c r="GE29" s="1862"/>
      <c r="GF29" s="1922"/>
      <c r="GG29" s="748"/>
      <c r="GH29" s="1700"/>
      <c r="GI29" s="1700"/>
      <c r="GW29" s="1896"/>
      <c r="GX29" s="1925"/>
      <c r="GY29" s="1925"/>
      <c r="GZ29" s="1925"/>
      <c r="HA29" s="1876"/>
      <c r="HB29" s="1896"/>
      <c r="HC29" s="1876"/>
      <c r="HD29" s="1873"/>
      <c r="HE29" s="1876"/>
      <c r="HF29" s="1873"/>
      <c r="HG29" s="1876"/>
      <c r="HH29" s="1873"/>
      <c r="HI29" s="1876"/>
      <c r="HJ29" s="1878"/>
      <c r="HK29" s="1917"/>
      <c r="HL29" s="1885"/>
      <c r="HM29" s="1885"/>
      <c r="HN29" s="1885"/>
      <c r="HO29" s="1880" t="s">
        <v>1239</v>
      </c>
      <c r="HP29" s="1880" t="s">
        <v>1239</v>
      </c>
      <c r="HQ29" s="1880" t="s">
        <v>1239</v>
      </c>
      <c r="HR29" s="1882" t="s">
        <v>1239</v>
      </c>
      <c r="HS29" s="1878"/>
      <c r="HT29" s="1917"/>
      <c r="HU29" s="1885"/>
      <c r="HV29" s="1885"/>
      <c r="HW29" s="1885"/>
      <c r="HX29" s="1880" t="s">
        <v>1239</v>
      </c>
      <c r="HY29" s="1880" t="s">
        <v>1239</v>
      </c>
      <c r="HZ29" s="1880" t="s">
        <v>1239</v>
      </c>
      <c r="IA29" s="1880" t="s">
        <v>1239</v>
      </c>
      <c r="IB29" s="1873"/>
      <c r="IC29" s="1876"/>
      <c r="ID29" s="1873"/>
      <c r="IE29" s="1876"/>
      <c r="IF29" s="1878"/>
      <c r="IG29" s="1867"/>
      <c r="IH29" s="1869"/>
      <c r="II29" s="1869"/>
      <c r="IJ29" s="1871"/>
    </row>
    <row r="30" spans="1:244" ht="12" customHeight="1" x14ac:dyDescent="0.15">
      <c r="A30" s="1767"/>
      <c r="B30" s="1771"/>
      <c r="C30" s="1772"/>
      <c r="D30" s="1771"/>
      <c r="E30" s="1772"/>
      <c r="F30" s="1771"/>
      <c r="G30" s="1772"/>
      <c r="H30" s="1776"/>
      <c r="I30" s="1772"/>
      <c r="J30" s="1779"/>
      <c r="K30" s="1764"/>
      <c r="L30" s="1764"/>
      <c r="M30" s="1764"/>
      <c r="N30" s="1764"/>
      <c r="O30" s="1764"/>
      <c r="P30" s="1764"/>
      <c r="Q30" s="1764"/>
      <c r="R30" s="1764"/>
      <c r="S30" s="1764"/>
      <c r="T30" s="1764"/>
      <c r="U30" s="1764"/>
      <c r="V30" s="1764"/>
      <c r="W30" s="1764"/>
      <c r="X30" s="1782"/>
      <c r="Y30" s="1793" t="s">
        <v>1240</v>
      </c>
      <c r="Z30" s="1795" t="s">
        <v>1241</v>
      </c>
      <c r="AA30" s="1795"/>
      <c r="AB30" s="1799"/>
      <c r="AC30" s="1776"/>
      <c r="AD30" s="1776"/>
      <c r="AE30" s="1776"/>
      <c r="AF30" s="1800"/>
      <c r="AG30" s="1799"/>
      <c r="AH30" s="1776"/>
      <c r="AI30" s="1776"/>
      <c r="AJ30" s="1795" t="s">
        <v>1242</v>
      </c>
      <c r="AK30" s="1788"/>
      <c r="AL30" s="1804"/>
      <c r="AM30" s="1804"/>
      <c r="AN30" s="1788"/>
      <c r="AO30" s="1776"/>
      <c r="AP30" s="1800"/>
      <c r="AQ30" s="1788"/>
      <c r="AR30" s="1776"/>
      <c r="AS30" s="1800"/>
      <c r="AT30" s="1791" t="s">
        <v>1241</v>
      </c>
      <c r="AU30" s="1793" t="s">
        <v>1243</v>
      </c>
      <c r="AV30" s="1795"/>
      <c r="AW30" s="1795"/>
      <c r="AX30" s="1795"/>
      <c r="AY30" s="1838"/>
      <c r="AZ30" s="1848"/>
      <c r="BA30" s="1838"/>
      <c r="BB30" s="1919"/>
      <c r="BC30" s="1848"/>
      <c r="BD30" s="1838"/>
      <c r="BE30" s="1848"/>
      <c r="BF30" s="1795"/>
      <c r="BG30" s="1795"/>
      <c r="BH30" s="1838"/>
      <c r="BI30" s="1848"/>
      <c r="BJ30" s="1838"/>
      <c r="BK30" s="1919"/>
      <c r="BL30" s="1848"/>
      <c r="BM30" s="1838"/>
      <c r="BN30" s="1848"/>
      <c r="BO30" s="1838"/>
      <c r="BP30" s="1839"/>
      <c r="BQ30" s="1771"/>
      <c r="BR30" s="1776"/>
      <c r="BS30" s="1776"/>
      <c r="BT30" s="1772"/>
      <c r="BU30" s="1771" t="s">
        <v>1067</v>
      </c>
      <c r="BV30" s="1772" t="s">
        <v>1240</v>
      </c>
      <c r="BW30" s="1771" t="s">
        <v>1067</v>
      </c>
      <c r="BX30" s="1776" t="s">
        <v>1240</v>
      </c>
      <c r="BY30" s="1838"/>
      <c r="BZ30" s="1848"/>
      <c r="CA30" s="1838"/>
      <c r="CB30" s="1848"/>
      <c r="CC30" s="1776" t="s">
        <v>1067</v>
      </c>
      <c r="CD30" s="1776" t="s">
        <v>1244</v>
      </c>
      <c r="CE30" s="1853"/>
      <c r="CF30" s="1854"/>
      <c r="CG30" s="1855"/>
      <c r="CH30" s="1793"/>
      <c r="CI30" s="1795"/>
      <c r="CJ30" s="1795"/>
      <c r="CK30" s="1795" t="s">
        <v>1243</v>
      </c>
      <c r="CL30" s="1795" t="s">
        <v>1245</v>
      </c>
      <c r="CM30" s="1848"/>
      <c r="CN30" s="1795"/>
      <c r="CO30" s="1838"/>
      <c r="CP30" s="1919"/>
      <c r="CQ30" s="1848"/>
      <c r="CR30" s="1795"/>
      <c r="CS30" s="1795"/>
      <c r="CT30" s="1795"/>
      <c r="CU30" s="1795"/>
      <c r="CV30" s="1795"/>
      <c r="CW30" s="1795"/>
      <c r="CX30" s="1795"/>
      <c r="CY30" s="1795"/>
      <c r="CZ30" s="1795"/>
      <c r="DA30" s="1795"/>
      <c r="DB30" s="1795"/>
      <c r="DC30" s="1791"/>
      <c r="DD30" s="1942" t="s">
        <v>797</v>
      </c>
      <c r="DE30" s="1795" t="s">
        <v>797</v>
      </c>
      <c r="DF30" s="1795" t="s">
        <v>797</v>
      </c>
      <c r="DG30" s="1795" t="s">
        <v>797</v>
      </c>
      <c r="DH30" s="1795" t="s">
        <v>797</v>
      </c>
      <c r="DI30" s="1791" t="s">
        <v>797</v>
      </c>
      <c r="DJ30" s="1911"/>
      <c r="DK30" s="1912"/>
      <c r="DL30" s="1912"/>
      <c r="DM30" s="1913"/>
      <c r="DN30" s="1848" t="s">
        <v>1246</v>
      </c>
      <c r="DO30" s="1795" t="s">
        <v>1246</v>
      </c>
      <c r="DP30" s="1795" t="s">
        <v>1246</v>
      </c>
      <c r="DQ30" s="1795" t="s">
        <v>1246</v>
      </c>
      <c r="DR30" s="1795"/>
      <c r="DS30" s="1795"/>
      <c r="DT30" s="1795"/>
      <c r="DU30" s="1838"/>
      <c r="DV30" s="1911"/>
      <c r="DW30" s="1912"/>
      <c r="DX30" s="1912"/>
      <c r="DY30" s="1913"/>
      <c r="DZ30" s="1795" t="s">
        <v>1246</v>
      </c>
      <c r="EA30" s="1795" t="s">
        <v>1246</v>
      </c>
      <c r="EB30" s="1795" t="s">
        <v>1246</v>
      </c>
      <c r="EC30" s="1795" t="s">
        <v>1246</v>
      </c>
      <c r="ED30" s="1795"/>
      <c r="EE30" s="1795"/>
      <c r="EF30" s="1795"/>
      <c r="EG30" s="1795"/>
      <c r="EH30" s="1906" t="s">
        <v>1241</v>
      </c>
      <c r="EI30" s="1848" t="s">
        <v>1243</v>
      </c>
      <c r="EJ30" s="1795" t="s">
        <v>1243</v>
      </c>
      <c r="EK30" s="1795" t="s">
        <v>1243</v>
      </c>
      <c r="EL30" s="1791" t="s">
        <v>1243</v>
      </c>
      <c r="EM30" s="1795" t="s">
        <v>1247</v>
      </c>
      <c r="EN30" s="1838" t="s">
        <v>1246</v>
      </c>
      <c r="EO30" s="1904"/>
      <c r="EP30" s="1795"/>
      <c r="EQ30" s="1795"/>
      <c r="ER30" s="1862"/>
      <c r="ES30" s="1863"/>
      <c r="ET30" s="1838"/>
      <c r="EU30" s="1848"/>
      <c r="EV30" s="1838"/>
      <c r="EW30" s="1848"/>
      <c r="EX30" s="1862"/>
      <c r="EY30" s="1922"/>
      <c r="EZ30" s="1904"/>
      <c r="FA30" s="1795"/>
      <c r="FB30" s="1795"/>
      <c r="FC30" s="1862"/>
      <c r="FD30" s="1863"/>
      <c r="FE30" s="1838"/>
      <c r="FF30" s="1848"/>
      <c r="FG30" s="1838"/>
      <c r="FH30" s="1848"/>
      <c r="FI30" s="1862"/>
      <c r="FJ30" s="1922"/>
      <c r="FK30" s="1904"/>
      <c r="FL30" s="1795"/>
      <c r="FM30" s="1795"/>
      <c r="FN30" s="1862"/>
      <c r="FO30" s="1863"/>
      <c r="FP30" s="1838"/>
      <c r="FQ30" s="1848"/>
      <c r="FR30" s="1838"/>
      <c r="FS30" s="1848"/>
      <c r="FT30" s="1862"/>
      <c r="FU30" s="1922"/>
      <c r="FV30" s="1904"/>
      <c r="FW30" s="1795"/>
      <c r="FX30" s="1795"/>
      <c r="FY30" s="1862"/>
      <c r="FZ30" s="1863"/>
      <c r="GA30" s="1838"/>
      <c r="GB30" s="1848"/>
      <c r="GC30" s="1838"/>
      <c r="GD30" s="1848"/>
      <c r="GE30" s="1862"/>
      <c r="GF30" s="1922"/>
      <c r="GG30" s="748"/>
      <c r="GH30" s="1700"/>
      <c r="GI30" s="1700"/>
      <c r="GW30" s="1896"/>
      <c r="GX30" s="1925"/>
      <c r="GY30" s="1925"/>
      <c r="GZ30" s="1925"/>
      <c r="HA30" s="1876"/>
      <c r="HB30" s="1896"/>
      <c r="HC30" s="1876"/>
      <c r="HD30" s="1873"/>
      <c r="HE30" s="1876"/>
      <c r="HF30" s="1873"/>
      <c r="HG30" s="1876"/>
      <c r="HH30" s="1873"/>
      <c r="HI30" s="1876"/>
      <c r="HJ30" s="1878"/>
      <c r="HK30" s="1940" t="s">
        <v>1246</v>
      </c>
      <c r="HL30" s="1880" t="s">
        <v>1246</v>
      </c>
      <c r="HM30" s="1880" t="s">
        <v>1246</v>
      </c>
      <c r="HN30" s="1880" t="s">
        <v>1246</v>
      </c>
      <c r="HO30" s="1880"/>
      <c r="HP30" s="1880"/>
      <c r="HQ30" s="1880"/>
      <c r="HR30" s="1882"/>
      <c r="HS30" s="1878"/>
      <c r="HT30" s="1940" t="s">
        <v>1246</v>
      </c>
      <c r="HU30" s="1880" t="s">
        <v>1246</v>
      </c>
      <c r="HV30" s="1880" t="s">
        <v>1246</v>
      </c>
      <c r="HW30" s="1880" t="s">
        <v>1246</v>
      </c>
      <c r="HX30" s="1880"/>
      <c r="HY30" s="1880"/>
      <c r="HZ30" s="1880"/>
      <c r="IA30" s="1880"/>
      <c r="IB30" s="1873"/>
      <c r="IC30" s="1876"/>
      <c r="ID30" s="1873"/>
      <c r="IE30" s="1876"/>
      <c r="IF30" s="1878"/>
      <c r="IG30" s="1867"/>
      <c r="IH30" s="1869"/>
      <c r="II30" s="1869"/>
      <c r="IJ30" s="1871"/>
    </row>
    <row r="31" spans="1:244" ht="12" customHeight="1" x14ac:dyDescent="0.15">
      <c r="A31" s="1767"/>
      <c r="B31" s="1771"/>
      <c r="C31" s="1772"/>
      <c r="D31" s="1771"/>
      <c r="E31" s="1772"/>
      <c r="F31" s="1771"/>
      <c r="G31" s="1772"/>
      <c r="H31" s="1776"/>
      <c r="I31" s="1772"/>
      <c r="J31" s="1779"/>
      <c r="K31" s="1764"/>
      <c r="L31" s="1764"/>
      <c r="M31" s="1764"/>
      <c r="N31" s="1764"/>
      <c r="O31" s="1764"/>
      <c r="P31" s="1764"/>
      <c r="Q31" s="1764"/>
      <c r="R31" s="1764"/>
      <c r="S31" s="1764"/>
      <c r="T31" s="1764"/>
      <c r="U31" s="1764"/>
      <c r="V31" s="1764"/>
      <c r="W31" s="1764"/>
      <c r="X31" s="1782"/>
      <c r="Y31" s="1793"/>
      <c r="Z31" s="1795"/>
      <c r="AA31" s="1795"/>
      <c r="AB31" s="1799"/>
      <c r="AC31" s="1776"/>
      <c r="AD31" s="1776"/>
      <c r="AE31" s="1776"/>
      <c r="AF31" s="1800"/>
      <c r="AG31" s="1799"/>
      <c r="AH31" s="1776"/>
      <c r="AI31" s="1776"/>
      <c r="AJ31" s="1795"/>
      <c r="AK31" s="1788"/>
      <c r="AL31" s="1804"/>
      <c r="AM31" s="1804"/>
      <c r="AN31" s="1788"/>
      <c r="AO31" s="1776"/>
      <c r="AP31" s="1800"/>
      <c r="AQ31" s="1788"/>
      <c r="AR31" s="1776"/>
      <c r="AS31" s="1800"/>
      <c r="AT31" s="1791"/>
      <c r="AU31" s="1793"/>
      <c r="AV31" s="1795"/>
      <c r="AW31" s="1795"/>
      <c r="AX31" s="1795"/>
      <c r="AY31" s="1838"/>
      <c r="AZ31" s="1848"/>
      <c r="BA31" s="1838"/>
      <c r="BB31" s="1919"/>
      <c r="BC31" s="1848"/>
      <c r="BD31" s="1838"/>
      <c r="BE31" s="1848"/>
      <c r="BF31" s="1795"/>
      <c r="BG31" s="1795"/>
      <c r="BH31" s="1838"/>
      <c r="BI31" s="1848"/>
      <c r="BJ31" s="1838"/>
      <c r="BK31" s="1919"/>
      <c r="BL31" s="1848"/>
      <c r="BM31" s="1838"/>
      <c r="BN31" s="1848"/>
      <c r="BO31" s="1838"/>
      <c r="BP31" s="1839"/>
      <c r="BQ31" s="1771"/>
      <c r="BR31" s="1776"/>
      <c r="BS31" s="1776"/>
      <c r="BT31" s="1772"/>
      <c r="BU31" s="1771"/>
      <c r="BV31" s="1772"/>
      <c r="BW31" s="1771"/>
      <c r="BX31" s="1776"/>
      <c r="BY31" s="1838"/>
      <c r="BZ31" s="1848"/>
      <c r="CA31" s="1838"/>
      <c r="CB31" s="1848"/>
      <c r="CC31" s="1776"/>
      <c r="CD31" s="1776"/>
      <c r="CE31" s="1853"/>
      <c r="CF31" s="1854"/>
      <c r="CG31" s="1855"/>
      <c r="CH31" s="1793"/>
      <c r="CI31" s="1795"/>
      <c r="CJ31" s="1795"/>
      <c r="CK31" s="1795"/>
      <c r="CL31" s="1795"/>
      <c r="CM31" s="1848"/>
      <c r="CN31" s="1795"/>
      <c r="CO31" s="1838"/>
      <c r="CP31" s="1919"/>
      <c r="CQ31" s="1848"/>
      <c r="CR31" s="1795"/>
      <c r="CS31" s="1795"/>
      <c r="CT31" s="1795"/>
      <c r="CU31" s="1795"/>
      <c r="CV31" s="1795"/>
      <c r="CW31" s="1795"/>
      <c r="CX31" s="1795"/>
      <c r="CY31" s="1795"/>
      <c r="CZ31" s="1795"/>
      <c r="DA31" s="1795"/>
      <c r="DB31" s="1795"/>
      <c r="DC31" s="1791"/>
      <c r="DD31" s="1942"/>
      <c r="DE31" s="1795"/>
      <c r="DF31" s="1795"/>
      <c r="DG31" s="1795"/>
      <c r="DH31" s="1795"/>
      <c r="DI31" s="1791"/>
      <c r="DJ31" s="1911"/>
      <c r="DK31" s="1912"/>
      <c r="DL31" s="1912"/>
      <c r="DM31" s="1913"/>
      <c r="DN31" s="1848"/>
      <c r="DO31" s="1795"/>
      <c r="DP31" s="1795"/>
      <c r="DQ31" s="1795"/>
      <c r="DR31" s="1795"/>
      <c r="DS31" s="1795"/>
      <c r="DT31" s="1795"/>
      <c r="DU31" s="1838"/>
      <c r="DV31" s="1911"/>
      <c r="DW31" s="1912"/>
      <c r="DX31" s="1912"/>
      <c r="DY31" s="1913"/>
      <c r="DZ31" s="1795"/>
      <c r="EA31" s="1795"/>
      <c r="EB31" s="1795"/>
      <c r="EC31" s="1795"/>
      <c r="ED31" s="1795"/>
      <c r="EE31" s="1795"/>
      <c r="EF31" s="1795"/>
      <c r="EG31" s="1795"/>
      <c r="EH31" s="1906"/>
      <c r="EI31" s="1848"/>
      <c r="EJ31" s="1795"/>
      <c r="EK31" s="1795"/>
      <c r="EL31" s="1791"/>
      <c r="EM31" s="1795"/>
      <c r="EN31" s="1838"/>
      <c r="EO31" s="1904"/>
      <c r="EP31" s="1795"/>
      <c r="EQ31" s="1795"/>
      <c r="ER31" s="1862"/>
      <c r="ES31" s="1863"/>
      <c r="ET31" s="1838"/>
      <c r="EU31" s="1848"/>
      <c r="EV31" s="1838"/>
      <c r="EW31" s="1848"/>
      <c r="EX31" s="1862"/>
      <c r="EY31" s="1922"/>
      <c r="EZ31" s="1904"/>
      <c r="FA31" s="1795"/>
      <c r="FB31" s="1795"/>
      <c r="FC31" s="1862"/>
      <c r="FD31" s="1863"/>
      <c r="FE31" s="1838"/>
      <c r="FF31" s="1848"/>
      <c r="FG31" s="1838"/>
      <c r="FH31" s="1848"/>
      <c r="FI31" s="1862"/>
      <c r="FJ31" s="1922"/>
      <c r="FK31" s="1904"/>
      <c r="FL31" s="1795"/>
      <c r="FM31" s="1795"/>
      <c r="FN31" s="1862"/>
      <c r="FO31" s="1863"/>
      <c r="FP31" s="1838"/>
      <c r="FQ31" s="1848"/>
      <c r="FR31" s="1838"/>
      <c r="FS31" s="1848"/>
      <c r="FT31" s="1862"/>
      <c r="FU31" s="1922"/>
      <c r="FV31" s="1904"/>
      <c r="FW31" s="1795"/>
      <c r="FX31" s="1795"/>
      <c r="FY31" s="1862"/>
      <c r="FZ31" s="1863"/>
      <c r="GA31" s="1838"/>
      <c r="GB31" s="1848"/>
      <c r="GC31" s="1838"/>
      <c r="GD31" s="1848"/>
      <c r="GE31" s="1862"/>
      <c r="GF31" s="1922"/>
      <c r="GG31" s="748"/>
      <c r="GH31" s="1700"/>
      <c r="GI31" s="1700"/>
      <c r="GW31" s="1896"/>
      <c r="GX31" s="1925"/>
      <c r="GY31" s="1925"/>
      <c r="GZ31" s="1925"/>
      <c r="HA31" s="1876"/>
      <c r="HB31" s="1896"/>
      <c r="HC31" s="1876"/>
      <c r="HD31" s="1873"/>
      <c r="HE31" s="1876"/>
      <c r="HF31" s="1873"/>
      <c r="HG31" s="1876"/>
      <c r="HH31" s="1873"/>
      <c r="HI31" s="1876"/>
      <c r="HJ31" s="1878"/>
      <c r="HK31" s="1940"/>
      <c r="HL31" s="1880"/>
      <c r="HM31" s="1880"/>
      <c r="HN31" s="1880"/>
      <c r="HO31" s="1880"/>
      <c r="HP31" s="1880"/>
      <c r="HQ31" s="1880"/>
      <c r="HR31" s="1882"/>
      <c r="HS31" s="1878"/>
      <c r="HT31" s="1940"/>
      <c r="HU31" s="1880"/>
      <c r="HV31" s="1880"/>
      <c r="HW31" s="1880"/>
      <c r="HX31" s="1880"/>
      <c r="HY31" s="1880"/>
      <c r="HZ31" s="1880"/>
      <c r="IA31" s="1880"/>
      <c r="IB31" s="1873"/>
      <c r="IC31" s="1876"/>
      <c r="ID31" s="1873"/>
      <c r="IE31" s="1876"/>
      <c r="IF31" s="1878"/>
      <c r="IG31" s="1867"/>
      <c r="IH31" s="1869"/>
      <c r="II31" s="1869"/>
      <c r="IJ31" s="1871"/>
    </row>
    <row r="32" spans="1:244" ht="12" customHeight="1" x14ac:dyDescent="0.15">
      <c r="A32" s="1767"/>
      <c r="B32" s="1771"/>
      <c r="C32" s="1772"/>
      <c r="D32" s="1771"/>
      <c r="E32" s="1772"/>
      <c r="F32" s="1771"/>
      <c r="G32" s="1772"/>
      <c r="H32" s="1776"/>
      <c r="I32" s="1772"/>
      <c r="J32" s="1779"/>
      <c r="K32" s="1764"/>
      <c r="L32" s="1764"/>
      <c r="M32" s="1764"/>
      <c r="N32" s="1764"/>
      <c r="O32" s="1764"/>
      <c r="P32" s="1764"/>
      <c r="Q32" s="1764"/>
      <c r="R32" s="1764"/>
      <c r="S32" s="1764"/>
      <c r="T32" s="1764"/>
      <c r="U32" s="1764"/>
      <c r="V32" s="1764"/>
      <c r="W32" s="1764"/>
      <c r="X32" s="1782"/>
      <c r="Y32" s="1793"/>
      <c r="Z32" s="1795"/>
      <c r="AA32" s="1795"/>
      <c r="AB32" s="1799"/>
      <c r="AC32" s="1776"/>
      <c r="AD32" s="1776"/>
      <c r="AE32" s="1776"/>
      <c r="AF32" s="1800"/>
      <c r="AG32" s="1799"/>
      <c r="AH32" s="1776"/>
      <c r="AI32" s="1776"/>
      <c r="AJ32" s="1795"/>
      <c r="AK32" s="1788"/>
      <c r="AL32" s="1804"/>
      <c r="AM32" s="1804"/>
      <c r="AN32" s="1788"/>
      <c r="AO32" s="1776"/>
      <c r="AP32" s="1800"/>
      <c r="AQ32" s="1788"/>
      <c r="AR32" s="1776"/>
      <c r="AS32" s="1800"/>
      <c r="AT32" s="1791"/>
      <c r="AU32" s="1793"/>
      <c r="AV32" s="1795"/>
      <c r="AW32" s="1795"/>
      <c r="AX32" s="1795"/>
      <c r="AY32" s="1838"/>
      <c r="AZ32" s="1848"/>
      <c r="BA32" s="1838"/>
      <c r="BB32" s="1919"/>
      <c r="BC32" s="1848"/>
      <c r="BD32" s="1838"/>
      <c r="BE32" s="1848"/>
      <c r="BF32" s="1795"/>
      <c r="BG32" s="1795"/>
      <c r="BH32" s="1838"/>
      <c r="BI32" s="1848"/>
      <c r="BJ32" s="1838"/>
      <c r="BK32" s="1919"/>
      <c r="BL32" s="1848"/>
      <c r="BM32" s="1838"/>
      <c r="BN32" s="1848"/>
      <c r="BO32" s="1838"/>
      <c r="BP32" s="1839"/>
      <c r="BQ32" s="1771"/>
      <c r="BR32" s="1776"/>
      <c r="BS32" s="1776"/>
      <c r="BT32" s="1772"/>
      <c r="BU32" s="1771"/>
      <c r="BV32" s="1772"/>
      <c r="BW32" s="1771"/>
      <c r="BX32" s="1776"/>
      <c r="BY32" s="1930" t="s">
        <v>1248</v>
      </c>
      <c r="BZ32" s="1931"/>
      <c r="CA32" s="1930" t="s">
        <v>1249</v>
      </c>
      <c r="CB32" s="1931"/>
      <c r="CC32" s="1776"/>
      <c r="CD32" s="1776"/>
      <c r="CE32" s="1934" t="s">
        <v>1250</v>
      </c>
      <c r="CF32" s="1935"/>
      <c r="CG32" s="1936"/>
      <c r="CH32" s="1793"/>
      <c r="CI32" s="1795"/>
      <c r="CJ32" s="1795"/>
      <c r="CK32" s="1795"/>
      <c r="CL32" s="1795"/>
      <c r="CM32" s="1848"/>
      <c r="CN32" s="1795"/>
      <c r="CO32" s="1838"/>
      <c r="CP32" s="1919"/>
      <c r="CQ32" s="1848"/>
      <c r="CR32" s="1795"/>
      <c r="CS32" s="1795"/>
      <c r="CT32" s="1795"/>
      <c r="CU32" s="1795"/>
      <c r="CV32" s="1795"/>
      <c r="CW32" s="1795"/>
      <c r="CX32" s="1795"/>
      <c r="CY32" s="1795"/>
      <c r="CZ32" s="1795"/>
      <c r="DA32" s="1795"/>
      <c r="DB32" s="1795"/>
      <c r="DC32" s="1791"/>
      <c r="DD32" s="1942"/>
      <c r="DE32" s="1795"/>
      <c r="DF32" s="1795"/>
      <c r="DG32" s="1795"/>
      <c r="DH32" s="1795"/>
      <c r="DI32" s="1791"/>
      <c r="DJ32" s="1911"/>
      <c r="DK32" s="1912"/>
      <c r="DL32" s="1912"/>
      <c r="DM32" s="1913"/>
      <c r="DN32" s="1848"/>
      <c r="DO32" s="1795"/>
      <c r="DP32" s="1795"/>
      <c r="DQ32" s="1795"/>
      <c r="DR32" s="1795"/>
      <c r="DS32" s="1795"/>
      <c r="DT32" s="1795"/>
      <c r="DU32" s="1838"/>
      <c r="DV32" s="1911"/>
      <c r="DW32" s="1912"/>
      <c r="DX32" s="1912"/>
      <c r="DY32" s="1913"/>
      <c r="DZ32" s="1795"/>
      <c r="EA32" s="1795"/>
      <c r="EB32" s="1795"/>
      <c r="EC32" s="1795"/>
      <c r="ED32" s="1795"/>
      <c r="EE32" s="1795"/>
      <c r="EF32" s="1795"/>
      <c r="EG32" s="1795"/>
      <c r="EH32" s="1906"/>
      <c r="EI32" s="1848"/>
      <c r="EJ32" s="1795"/>
      <c r="EK32" s="1795"/>
      <c r="EL32" s="1791"/>
      <c r="EM32" s="1795"/>
      <c r="EN32" s="1838"/>
      <c r="EO32" s="1904"/>
      <c r="EP32" s="1795"/>
      <c r="EQ32" s="1795"/>
      <c r="ER32" s="1862"/>
      <c r="ES32" s="1863"/>
      <c r="ET32" s="1838"/>
      <c r="EU32" s="1848"/>
      <c r="EV32" s="1838"/>
      <c r="EW32" s="1848"/>
      <c r="EX32" s="1862"/>
      <c r="EY32" s="1922"/>
      <c r="EZ32" s="1904"/>
      <c r="FA32" s="1795"/>
      <c r="FB32" s="1795"/>
      <c r="FC32" s="1862"/>
      <c r="FD32" s="1863"/>
      <c r="FE32" s="1838"/>
      <c r="FF32" s="1848"/>
      <c r="FG32" s="1838"/>
      <c r="FH32" s="1848"/>
      <c r="FI32" s="1862"/>
      <c r="FJ32" s="1922"/>
      <c r="FK32" s="1904"/>
      <c r="FL32" s="1795"/>
      <c r="FM32" s="1795"/>
      <c r="FN32" s="1862"/>
      <c r="FO32" s="1863"/>
      <c r="FP32" s="1838"/>
      <c r="FQ32" s="1848"/>
      <c r="FR32" s="1838"/>
      <c r="FS32" s="1848"/>
      <c r="FT32" s="1862"/>
      <c r="FU32" s="1922"/>
      <c r="FV32" s="1904"/>
      <c r="FW32" s="1795"/>
      <c r="FX32" s="1795"/>
      <c r="FY32" s="1862"/>
      <c r="FZ32" s="1863"/>
      <c r="GA32" s="1838"/>
      <c r="GB32" s="1848"/>
      <c r="GC32" s="1838"/>
      <c r="GD32" s="1848"/>
      <c r="GE32" s="1862"/>
      <c r="GF32" s="1922"/>
      <c r="GG32" s="748"/>
      <c r="GH32" s="1700"/>
      <c r="GI32" s="1700"/>
      <c r="GW32" s="1896"/>
      <c r="GX32" s="1925"/>
      <c r="GY32" s="1925"/>
      <c r="GZ32" s="1925"/>
      <c r="HA32" s="1876"/>
      <c r="HB32" s="1896"/>
      <c r="HC32" s="1876"/>
      <c r="HD32" s="1873"/>
      <c r="HE32" s="1876"/>
      <c r="HF32" s="1873"/>
      <c r="HG32" s="1876"/>
      <c r="HH32" s="1873"/>
      <c r="HI32" s="1876"/>
      <c r="HJ32" s="1878"/>
      <c r="HK32" s="1940"/>
      <c r="HL32" s="1880"/>
      <c r="HM32" s="1880"/>
      <c r="HN32" s="1880"/>
      <c r="HO32" s="1880"/>
      <c r="HP32" s="1880"/>
      <c r="HQ32" s="1880"/>
      <c r="HR32" s="1882"/>
      <c r="HS32" s="1878"/>
      <c r="HT32" s="1940"/>
      <c r="HU32" s="1880"/>
      <c r="HV32" s="1880"/>
      <c r="HW32" s="1880"/>
      <c r="HX32" s="1880"/>
      <c r="HY32" s="1880"/>
      <c r="HZ32" s="1880"/>
      <c r="IA32" s="1880"/>
      <c r="IB32" s="1873"/>
      <c r="IC32" s="1876"/>
      <c r="ID32" s="1873"/>
      <c r="IE32" s="1876"/>
      <c r="IF32" s="1878"/>
      <c r="IG32" s="1867"/>
      <c r="IH32" s="1869"/>
      <c r="II32" s="1869"/>
      <c r="IJ32" s="1871"/>
    </row>
    <row r="33" spans="1:244" ht="11.25" customHeight="1" x14ac:dyDescent="0.15">
      <c r="A33" s="1768"/>
      <c r="B33" s="1773"/>
      <c r="C33" s="1774"/>
      <c r="D33" s="1773"/>
      <c r="E33" s="1774"/>
      <c r="F33" s="1773"/>
      <c r="G33" s="1774"/>
      <c r="H33" s="1777"/>
      <c r="I33" s="1774"/>
      <c r="J33" s="1780"/>
      <c r="K33" s="1765"/>
      <c r="L33" s="1765"/>
      <c r="M33" s="1765"/>
      <c r="N33" s="1765"/>
      <c r="O33" s="1765"/>
      <c r="P33" s="1765"/>
      <c r="Q33" s="1765"/>
      <c r="R33" s="1765"/>
      <c r="S33" s="1765"/>
      <c r="T33" s="1765"/>
      <c r="U33" s="1765"/>
      <c r="V33" s="1765"/>
      <c r="W33" s="1765"/>
      <c r="X33" s="1783"/>
      <c r="Y33" s="1856"/>
      <c r="Z33" s="1796"/>
      <c r="AA33" s="1796"/>
      <c r="AB33" s="1801"/>
      <c r="AC33" s="1777"/>
      <c r="AD33" s="1777"/>
      <c r="AE33" s="1777"/>
      <c r="AF33" s="1802"/>
      <c r="AG33" s="1801"/>
      <c r="AH33" s="1777"/>
      <c r="AI33" s="1777"/>
      <c r="AJ33" s="1796"/>
      <c r="AK33" s="1789"/>
      <c r="AL33" s="1805"/>
      <c r="AM33" s="1805"/>
      <c r="AN33" s="1789"/>
      <c r="AO33" s="1777"/>
      <c r="AP33" s="1802"/>
      <c r="AQ33" s="1789"/>
      <c r="AR33" s="1777"/>
      <c r="AS33" s="1802"/>
      <c r="AT33" s="1898"/>
      <c r="AU33" s="1856"/>
      <c r="AV33" s="1796"/>
      <c r="AW33" s="1796"/>
      <c r="AX33" s="1796"/>
      <c r="AY33" s="1840"/>
      <c r="AZ33" s="1849"/>
      <c r="BA33" s="1840"/>
      <c r="BB33" s="1920"/>
      <c r="BC33" s="1849"/>
      <c r="BD33" s="1840"/>
      <c r="BE33" s="1849"/>
      <c r="BF33" s="1796"/>
      <c r="BG33" s="1796"/>
      <c r="BH33" s="1840"/>
      <c r="BI33" s="1849"/>
      <c r="BJ33" s="1840"/>
      <c r="BK33" s="1920"/>
      <c r="BL33" s="1849"/>
      <c r="BM33" s="1840"/>
      <c r="BN33" s="1849"/>
      <c r="BO33" s="1840"/>
      <c r="BP33" s="1841"/>
      <c r="BQ33" s="1773"/>
      <c r="BR33" s="1777"/>
      <c r="BS33" s="1777"/>
      <c r="BT33" s="1774"/>
      <c r="BU33" s="1773"/>
      <c r="BV33" s="1774"/>
      <c r="BW33" s="1773"/>
      <c r="BX33" s="1777"/>
      <c r="BY33" s="1932"/>
      <c r="BZ33" s="1933"/>
      <c r="CA33" s="1932"/>
      <c r="CB33" s="1933"/>
      <c r="CC33" s="1777"/>
      <c r="CD33" s="1777"/>
      <c r="CE33" s="1937"/>
      <c r="CF33" s="1938"/>
      <c r="CG33" s="1939"/>
      <c r="CH33" s="1856"/>
      <c r="CI33" s="1796"/>
      <c r="CJ33" s="1796"/>
      <c r="CK33" s="1796"/>
      <c r="CL33" s="1796"/>
      <c r="CM33" s="1849"/>
      <c r="CN33" s="1796"/>
      <c r="CO33" s="1840"/>
      <c r="CP33" s="1920"/>
      <c r="CQ33" s="1849"/>
      <c r="CR33" s="1796"/>
      <c r="CS33" s="1796"/>
      <c r="CT33" s="1796"/>
      <c r="CU33" s="1796"/>
      <c r="CV33" s="1796"/>
      <c r="CW33" s="1796"/>
      <c r="CX33" s="1796"/>
      <c r="CY33" s="1796"/>
      <c r="CZ33" s="1796"/>
      <c r="DA33" s="1796"/>
      <c r="DB33" s="1796"/>
      <c r="DC33" s="1898"/>
      <c r="DD33" s="1943"/>
      <c r="DE33" s="1796"/>
      <c r="DF33" s="1796"/>
      <c r="DG33" s="1796"/>
      <c r="DH33" s="1796"/>
      <c r="DI33" s="1898"/>
      <c r="DJ33" s="1914"/>
      <c r="DK33" s="1915"/>
      <c r="DL33" s="1915"/>
      <c r="DM33" s="1916"/>
      <c r="DN33" s="1849"/>
      <c r="DO33" s="1796"/>
      <c r="DP33" s="1796"/>
      <c r="DQ33" s="1796"/>
      <c r="DR33" s="1796"/>
      <c r="DS33" s="1796"/>
      <c r="DT33" s="1796"/>
      <c r="DU33" s="1840"/>
      <c r="DV33" s="1914"/>
      <c r="DW33" s="1915"/>
      <c r="DX33" s="1915"/>
      <c r="DY33" s="1916"/>
      <c r="DZ33" s="1796"/>
      <c r="EA33" s="1796"/>
      <c r="EB33" s="1796"/>
      <c r="EC33" s="1796"/>
      <c r="ED33" s="1796"/>
      <c r="EE33" s="1796"/>
      <c r="EF33" s="1796"/>
      <c r="EG33" s="1796"/>
      <c r="EH33" s="1907"/>
      <c r="EI33" s="1849"/>
      <c r="EJ33" s="1796"/>
      <c r="EK33" s="1796"/>
      <c r="EL33" s="1898"/>
      <c r="EM33" s="1796"/>
      <c r="EN33" s="1840"/>
      <c r="EO33" s="1905"/>
      <c r="EP33" s="1796"/>
      <c r="EQ33" s="1796"/>
      <c r="ER33" s="1864"/>
      <c r="ES33" s="1865"/>
      <c r="ET33" s="1840"/>
      <c r="EU33" s="1849"/>
      <c r="EV33" s="1840"/>
      <c r="EW33" s="1849"/>
      <c r="EX33" s="1864"/>
      <c r="EY33" s="1923"/>
      <c r="EZ33" s="1905"/>
      <c r="FA33" s="1796"/>
      <c r="FB33" s="1796"/>
      <c r="FC33" s="1864"/>
      <c r="FD33" s="1865"/>
      <c r="FE33" s="1840"/>
      <c r="FF33" s="1849"/>
      <c r="FG33" s="1840"/>
      <c r="FH33" s="1849"/>
      <c r="FI33" s="1864"/>
      <c r="FJ33" s="1923"/>
      <c r="FK33" s="1905"/>
      <c r="FL33" s="1796"/>
      <c r="FM33" s="1796"/>
      <c r="FN33" s="1864"/>
      <c r="FO33" s="1865"/>
      <c r="FP33" s="1840"/>
      <c r="FQ33" s="1849"/>
      <c r="FR33" s="1840"/>
      <c r="FS33" s="1849"/>
      <c r="FT33" s="1864"/>
      <c r="FU33" s="1923"/>
      <c r="FV33" s="1905"/>
      <c r="FW33" s="1796"/>
      <c r="FX33" s="1796"/>
      <c r="FY33" s="1864"/>
      <c r="FZ33" s="1865"/>
      <c r="GA33" s="1840"/>
      <c r="GB33" s="1849"/>
      <c r="GC33" s="1840"/>
      <c r="GD33" s="1849"/>
      <c r="GE33" s="1864"/>
      <c r="GF33" s="1923"/>
      <c r="GG33" s="748"/>
      <c r="GH33" s="1700"/>
      <c r="GI33" s="1700"/>
      <c r="GW33" s="1897"/>
      <c r="GX33" s="1926"/>
      <c r="GY33" s="1926"/>
      <c r="GZ33" s="1926"/>
      <c r="HA33" s="1877"/>
      <c r="HB33" s="1897"/>
      <c r="HC33" s="1877"/>
      <c r="HD33" s="1874"/>
      <c r="HE33" s="1877"/>
      <c r="HF33" s="1874"/>
      <c r="HG33" s="1877"/>
      <c r="HH33" s="1874"/>
      <c r="HI33" s="1877"/>
      <c r="HJ33" s="1879"/>
      <c r="HK33" s="1941"/>
      <c r="HL33" s="1881"/>
      <c r="HM33" s="1881"/>
      <c r="HN33" s="1881"/>
      <c r="HO33" s="1881"/>
      <c r="HP33" s="1881"/>
      <c r="HQ33" s="1881"/>
      <c r="HR33" s="1883"/>
      <c r="HS33" s="1879"/>
      <c r="HT33" s="1941"/>
      <c r="HU33" s="1881"/>
      <c r="HV33" s="1881"/>
      <c r="HW33" s="1881"/>
      <c r="HX33" s="1881"/>
      <c r="HY33" s="1881"/>
      <c r="HZ33" s="1881"/>
      <c r="IA33" s="1881"/>
      <c r="IB33" s="1874"/>
      <c r="IC33" s="1877"/>
      <c r="ID33" s="1874"/>
      <c r="IE33" s="1877"/>
      <c r="IF33" s="1879"/>
      <c r="IG33" s="1867"/>
      <c r="IH33" s="1869"/>
      <c r="II33" s="1869"/>
      <c r="IJ33" s="1871"/>
    </row>
    <row r="34" spans="1:244" s="593" customFormat="1" ht="23.1" hidden="1" customHeight="1" x14ac:dyDescent="0.15">
      <c r="A34" s="751">
        <f>ROW(A34) - ROW(_row) + 1</f>
        <v>0</v>
      </c>
      <c r="B34" s="1944"/>
      <c r="C34" s="1944"/>
      <c r="D34" s="1944" t="str">
        <f>IF(B34="","",B34)</f>
        <v/>
      </c>
      <c r="E34" s="1944"/>
      <c r="F34" s="1944"/>
      <c r="G34" s="1944"/>
      <c r="H34" s="1944"/>
      <c r="I34" s="1944"/>
      <c r="J34" s="1945"/>
      <c r="K34" s="1946"/>
      <c r="L34" s="1946"/>
      <c r="M34" s="1946"/>
      <c r="N34" s="1946"/>
      <c r="O34" s="1946"/>
      <c r="P34" s="1946"/>
      <c r="Q34" s="1946"/>
      <c r="R34" s="752"/>
      <c r="S34" s="752"/>
      <c r="T34" s="752"/>
      <c r="U34" s="752"/>
      <c r="V34" s="1946"/>
      <c r="W34" s="1946"/>
      <c r="X34" s="1953"/>
      <c r="Y34" s="753"/>
      <c r="Z34" s="752"/>
      <c r="AA34" s="752"/>
      <c r="AB34" s="1954"/>
      <c r="AC34" s="1955"/>
      <c r="AD34" s="1955"/>
      <c r="AE34" s="1955"/>
      <c r="AF34" s="1956"/>
      <c r="AG34" s="1954"/>
      <c r="AH34" s="1955"/>
      <c r="AI34" s="1956"/>
      <c r="AJ34" s="752"/>
      <c r="AK34" s="752"/>
      <c r="AL34" s="752"/>
      <c r="AM34" s="752"/>
      <c r="AN34" s="754"/>
      <c r="AO34" s="1947"/>
      <c r="AP34" s="1947"/>
      <c r="AQ34" s="754"/>
      <c r="AR34" s="1947"/>
      <c r="AS34" s="1947"/>
      <c r="AT34" s="755"/>
      <c r="AU34" s="753"/>
      <c r="AV34" s="752"/>
      <c r="AW34" s="752"/>
      <c r="AX34" s="756" t="str">
        <f>IF(HC34=1,IF(F34="","",F34),"")</f>
        <v/>
      </c>
      <c r="AY34" s="1948"/>
      <c r="AZ34" s="1949"/>
      <c r="BA34" s="1950"/>
      <c r="BB34" s="1951"/>
      <c r="BC34" s="1952"/>
      <c r="BD34" s="1950"/>
      <c r="BE34" s="1952"/>
      <c r="BF34" s="752"/>
      <c r="BG34" s="752"/>
      <c r="BH34" s="1948"/>
      <c r="BI34" s="1949"/>
      <c r="BJ34" s="1950"/>
      <c r="BK34" s="1951"/>
      <c r="BL34" s="1952"/>
      <c r="BM34" s="1950"/>
      <c r="BN34" s="1952"/>
      <c r="BO34" s="1950"/>
      <c r="BP34" s="1957"/>
      <c r="BQ34" s="1958"/>
      <c r="BR34" s="1959"/>
      <c r="BS34" s="1959"/>
      <c r="BT34" s="1959"/>
      <c r="BU34" s="753"/>
      <c r="BV34" s="755"/>
      <c r="BW34" s="757"/>
      <c r="BX34" s="756"/>
      <c r="BY34" s="1960"/>
      <c r="BZ34" s="1961"/>
      <c r="CA34" s="1960"/>
      <c r="CB34" s="1961"/>
      <c r="CC34" s="758"/>
      <c r="CD34" s="752"/>
      <c r="CE34" s="1950"/>
      <c r="CF34" s="1951"/>
      <c r="CG34" s="1957"/>
      <c r="CH34" s="753"/>
      <c r="CI34" s="752"/>
      <c r="CJ34" s="752"/>
      <c r="CK34" s="752"/>
      <c r="CL34" s="752"/>
      <c r="CM34" s="752"/>
      <c r="CN34" s="752"/>
      <c r="CO34" s="1950"/>
      <c r="CP34" s="1951"/>
      <c r="CQ34" s="1952"/>
      <c r="CR34" s="752"/>
      <c r="CS34" s="752"/>
      <c r="CT34" s="752"/>
      <c r="CU34" s="752"/>
      <c r="CV34" s="752"/>
      <c r="CW34" s="752"/>
      <c r="CX34" s="752"/>
      <c r="CY34" s="752"/>
      <c r="CZ34" s="752"/>
      <c r="DA34" s="752"/>
      <c r="DB34" s="752"/>
      <c r="DC34" s="755"/>
      <c r="DD34" s="753"/>
      <c r="DE34" s="759"/>
      <c r="DF34" s="752"/>
      <c r="DG34" s="752"/>
      <c r="DH34" s="752"/>
      <c r="DI34" s="755"/>
      <c r="DJ34" s="1950"/>
      <c r="DK34" s="1951"/>
      <c r="DL34" s="1951"/>
      <c r="DM34" s="1952"/>
      <c r="DN34" s="760"/>
      <c r="DO34" s="760"/>
      <c r="DP34" s="760"/>
      <c r="DQ34" s="760"/>
      <c r="DR34" s="760"/>
      <c r="DS34" s="760"/>
      <c r="DT34" s="760"/>
      <c r="DU34" s="761"/>
      <c r="DV34" s="1950"/>
      <c r="DW34" s="1951"/>
      <c r="DX34" s="1951"/>
      <c r="DY34" s="1952"/>
      <c r="DZ34" s="760"/>
      <c r="EA34" s="760"/>
      <c r="EB34" s="760"/>
      <c r="EC34" s="760"/>
      <c r="ED34" s="760"/>
      <c r="EE34" s="760"/>
      <c r="EF34" s="760"/>
      <c r="EG34" s="760"/>
      <c r="EH34" s="760"/>
      <c r="EI34" s="760"/>
      <c r="EJ34" s="760"/>
      <c r="EK34" s="760"/>
      <c r="EL34" s="762"/>
      <c r="EM34" s="753"/>
      <c r="EN34" s="763"/>
      <c r="EO34" s="753"/>
      <c r="EP34" s="752"/>
      <c r="EQ34" s="756" t="str">
        <f>IF(F34="","",F34)</f>
        <v/>
      </c>
      <c r="ER34" s="1950"/>
      <c r="ES34" s="1952"/>
      <c r="ET34" s="1950"/>
      <c r="EU34" s="1952"/>
      <c r="EV34" s="1950"/>
      <c r="EW34" s="1952"/>
      <c r="EX34" s="1950"/>
      <c r="EY34" s="1957"/>
      <c r="EZ34" s="753"/>
      <c r="FA34" s="752"/>
      <c r="FB34" s="752" t="str">
        <f>IF(OR(IF(OR(FC34="",FC34="無し"),"",1)=1,IF(OR(FE34="",FE34="無し"),"",1)=1,IF(OR(FG34="",FG34="無し"),"",1)=1,IF(OR(FI34="",FI34="無し"),"",1)=1),IF(F34="","",F34),"")</f>
        <v/>
      </c>
      <c r="FC34" s="1950"/>
      <c r="FD34" s="1952"/>
      <c r="FE34" s="1950"/>
      <c r="FF34" s="1952"/>
      <c r="FG34" s="1950"/>
      <c r="FH34" s="1952"/>
      <c r="FI34" s="1950"/>
      <c r="FJ34" s="1957"/>
      <c r="FK34" s="753"/>
      <c r="FL34" s="752"/>
      <c r="FM34" s="752" t="str">
        <f>IF(OR(IF(OR(FN34="",FN34="無し"),"",1)=1,IF(OR(FP34="",FP34="無し"),"",1)=1,IF(OR(FR34="",FR34="無し"),"",1)=1,IF(OR(FT34="",FT34="無し"),"",1)=1),IF(F34="","",F34),"")</f>
        <v/>
      </c>
      <c r="FN34" s="1950"/>
      <c r="FO34" s="1952"/>
      <c r="FP34" s="1950"/>
      <c r="FQ34" s="1952"/>
      <c r="FR34" s="1950"/>
      <c r="FS34" s="1952"/>
      <c r="FT34" s="1950"/>
      <c r="FU34" s="1957"/>
      <c r="FV34" s="753"/>
      <c r="FW34" s="752"/>
      <c r="FX34" s="752" t="str">
        <f>IF(OR(IF(OR(FY34="",FY34="無し"),"",1)=1,IF(OR(GA34="",GA34="無し"),"",1)=1,IF(OR(GC34="",GC34="無し"),"",1)=1,IF(OR(GE34="",GE34="無し"),"",1)=1),IF(F34="","",F34),"")</f>
        <v/>
      </c>
      <c r="FY34" s="1950"/>
      <c r="FZ34" s="1952"/>
      <c r="GA34" s="1950"/>
      <c r="GB34" s="1952"/>
      <c r="GC34" s="1950"/>
      <c r="GD34" s="1952"/>
      <c r="GE34" s="1950"/>
      <c r="GF34" s="1957"/>
      <c r="GG34" s="764"/>
      <c r="GH34" s="1700"/>
      <c r="GI34" s="1700"/>
      <c r="GJ34" s="595"/>
      <c r="GK34" s="595"/>
      <c r="GL34" s="595"/>
      <c r="GM34" s="595"/>
      <c r="GN34" s="595"/>
      <c r="GO34" s="595"/>
      <c r="GP34" s="595"/>
      <c r="GQ34" s="595"/>
      <c r="GR34" s="595"/>
      <c r="GS34" s="595"/>
      <c r="GT34" s="595"/>
      <c r="GU34" s="595"/>
      <c r="GV34" s="595"/>
      <c r="GW34" s="765" t="str">
        <f>IF(Y34&lt;&gt;"",1,"")</f>
        <v/>
      </c>
      <c r="GX34" s="766" t="str">
        <f>IF(Z34&lt;&gt;"",1,"")</f>
        <v/>
      </c>
      <c r="GY34" s="767" t="str">
        <f>IF(OR(AA34="○",AB34&lt;&gt;"",AG34&lt;&gt;"",AJ34&lt;&gt;""),1,"")</f>
        <v/>
      </c>
      <c r="GZ34" s="768" t="str">
        <f>IF(OR(AK34="○",AL34="○",AM34="○",AN34="○",AQ34="○"),1,"")</f>
        <v/>
      </c>
      <c r="HA34" s="769" t="str">
        <f>IF(OR(AT34=""),"",1)</f>
        <v/>
      </c>
      <c r="HB34" s="770">
        <v>1</v>
      </c>
      <c r="HC34" s="766" t="str">
        <f>IF(OR(AV34="○",AY34&lt;&gt;"",BA34="はり",BA34="傾斜屋根",BA34="その他",BD34&lt;&gt;""),1,"")</f>
        <v/>
      </c>
      <c r="HD34" s="770" t="str">
        <f>IF(OR(BW34&lt;&gt;"",BX34&lt;&gt;""),1,"")</f>
        <v/>
      </c>
      <c r="HE34" s="768" t="str">
        <f>IF(OR(CC34&lt;&gt;"",CD34&lt;&gt;""),1,"")</f>
        <v/>
      </c>
      <c r="HF34" s="771" t="str">
        <f>IF(OR(CH34="○",CI34="○",CJ34="○",CK34=1,CK34=2,CK34=3,CL34=1,CL34=2,CL34=3),1,"")</f>
        <v/>
      </c>
      <c r="HG34" s="768" t="str">
        <f>IF(OR(CM34="○",CN34="○",CS34="○",CT34="○",CW34="○",CX34="○",DA34="○",DB34="○"),1,"")</f>
        <v/>
      </c>
      <c r="HH34" s="770" t="str">
        <f>IF(DD34="","",1)</f>
        <v/>
      </c>
      <c r="HI34" s="766" t="str">
        <f>IF(OR(DE34&lt;&gt;"",DF34&lt;&gt;"",DG34&lt;&gt;"",DH34&lt;&gt;"",DI34&lt;&gt;""),1,"")</f>
        <v/>
      </c>
      <c r="HJ34" s="772" t="str">
        <f>IF(OR(HK34=1,HL34=1,HM34=1,HN34=1,HO34=1,HP34=1,HQ34=1,HR34=1),"○","")</f>
        <v/>
      </c>
      <c r="HK34" s="766" t="str">
        <f t="shared" ref="HK34:HR35" si="0">IF(OR(DN34="",DN34=0),"",1)</f>
        <v/>
      </c>
      <c r="HL34" s="766" t="str">
        <f t="shared" si="0"/>
        <v/>
      </c>
      <c r="HM34" s="766" t="str">
        <f t="shared" si="0"/>
        <v/>
      </c>
      <c r="HN34" s="766" t="str">
        <f t="shared" si="0"/>
        <v/>
      </c>
      <c r="HO34" s="766" t="str">
        <f t="shared" si="0"/>
        <v/>
      </c>
      <c r="HP34" s="766" t="str">
        <f t="shared" si="0"/>
        <v/>
      </c>
      <c r="HQ34" s="766" t="str">
        <f t="shared" si="0"/>
        <v/>
      </c>
      <c r="HR34" s="766" t="str">
        <f t="shared" si="0"/>
        <v/>
      </c>
      <c r="HS34" s="768" t="str">
        <f>IF(OR(HT34=1,HU34=1,HV34=1,HW34=1,HX34=1,HY34=1,HZ34=1,IA34=1),"○","")</f>
        <v/>
      </c>
      <c r="HT34" s="766" t="str">
        <f t="shared" ref="HT34:IA35" si="1">IF(OR(DZ34="",DZ34=0),"",1)</f>
        <v/>
      </c>
      <c r="HU34" s="766" t="str">
        <f t="shared" si="1"/>
        <v/>
      </c>
      <c r="HV34" s="766" t="str">
        <f t="shared" si="1"/>
        <v/>
      </c>
      <c r="HW34" s="766" t="str">
        <f t="shared" si="1"/>
        <v/>
      </c>
      <c r="HX34" s="766" t="str">
        <f t="shared" si="1"/>
        <v/>
      </c>
      <c r="HY34" s="766" t="str">
        <f t="shared" si="1"/>
        <v/>
      </c>
      <c r="HZ34" s="766" t="str">
        <f t="shared" si="1"/>
        <v/>
      </c>
      <c r="IA34" s="766" t="str">
        <f t="shared" si="1"/>
        <v/>
      </c>
      <c r="IB34" s="768" t="str">
        <f>IF(EH34&lt;&gt;"","○","")</f>
        <v/>
      </c>
      <c r="IC34" s="766" t="str">
        <f>IF(OR(EI34=1,EI34=2,EI34=3),"○",IF(OR(EJ34=1,EJ34=2,EJ34=3),"○",IF(OR(EK34=1,EK34=2,EK34=3),"○",IF(OR(EL34=1,EL34=2,EL34=3),"○",""))))</f>
        <v/>
      </c>
      <c r="ID34" s="770" t="str">
        <f>IF(EM34="","",1)</f>
        <v/>
      </c>
      <c r="IE34" s="770" t="str">
        <f>IF(OR(EN34=""),"",1)</f>
        <v/>
      </c>
      <c r="IF34" s="772" t="str">
        <f>IF(OR(IG34=1,IH34=1,II34=1,IJ34=1),1,"")</f>
        <v/>
      </c>
      <c r="IG34" s="768" t="str">
        <f>IF(OR(ER34="",ER34="無し"),"",1)</f>
        <v/>
      </c>
      <c r="IH34" s="768" t="str">
        <f>IF(OR(ET34="",ET34="無し"),"",1)</f>
        <v/>
      </c>
      <c r="II34" s="768" t="str">
        <f>IF(OR(EV34="",EV34="無し"),"",1)</f>
        <v/>
      </c>
      <c r="IJ34" s="773" t="str">
        <f>IF(OR(EX34="",EX34="無し"),"",1)</f>
        <v/>
      </c>
    </row>
    <row r="35" spans="1:244" ht="23.1" customHeight="1" x14ac:dyDescent="0.15">
      <c r="A35" s="774">
        <v>1</v>
      </c>
      <c r="B35" s="1962"/>
      <c r="C35" s="1963"/>
      <c r="D35" s="1962"/>
      <c r="E35" s="1963"/>
      <c r="F35" s="1962"/>
      <c r="G35" s="1963"/>
      <c r="H35" s="1962"/>
      <c r="I35" s="1963"/>
      <c r="J35" s="1964"/>
      <c r="K35" s="1965"/>
      <c r="L35" s="1966"/>
      <c r="M35" s="1965"/>
      <c r="N35" s="1966"/>
      <c r="O35" s="1965"/>
      <c r="P35" s="1966"/>
      <c r="Q35" s="1965"/>
      <c r="R35" s="775"/>
      <c r="S35" s="775"/>
      <c r="T35" s="775"/>
      <c r="U35" s="775"/>
      <c r="V35" s="1966"/>
      <c r="W35" s="1965"/>
      <c r="X35" s="1967"/>
      <c r="Y35" s="776" t="str">
        <f>IF('1.評価用_第一面_第五面'!F199="","",'1.評価用_第一面_第五面'!F199)</f>
        <v/>
      </c>
      <c r="Z35" s="775"/>
      <c r="AA35" s="775"/>
      <c r="AB35" s="1976"/>
      <c r="AC35" s="1977"/>
      <c r="AD35" s="1977"/>
      <c r="AE35" s="1977"/>
      <c r="AF35" s="1978"/>
      <c r="AG35" s="1976"/>
      <c r="AH35" s="1977"/>
      <c r="AI35" s="1978"/>
      <c r="AJ35" s="775"/>
      <c r="AK35" s="777" t="str">
        <f>IF('1.評価用_第一面_第五面'!B210="■","○","")</f>
        <v/>
      </c>
      <c r="AL35" s="777" t="str">
        <f>IF('1.評価用_第一面_第五面'!R205="■","○","")</f>
        <v/>
      </c>
      <c r="AM35" s="778"/>
      <c r="AN35" s="779" t="str">
        <f>IF('1.評価用_第一面_第五面'!R206="■","○","")</f>
        <v/>
      </c>
      <c r="AO35" s="1979" t="str">
        <f>IF('1.評価用_第一面_第五面'!AD208="■","避難はしご",IF('1.評価用_第一面_第五面'!W206="■","滑り棒",IF('1.評価用_第一面_第五面'!W208="■","避難ロープ",IF('1.評価用_第一面_第五面'!AD207="■","避難用タラップ",IF('1.評価用_第一面_第五面'!AD206="■","滑り台",IF('1.評価用_第一面_第五面'!W207="■","緩降機",IF('1.評価用_第一面_第五面'!W209="■","避難橋",IF('1.評価用_第一面_第五面'!AD209="■","救助袋",""))))))))</f>
        <v/>
      </c>
      <c r="AP35" s="1979"/>
      <c r="AQ35" s="779" t="str">
        <f>IF('1.評価用_第一面_第五面'!R210="■","○","")</f>
        <v/>
      </c>
      <c r="AR35" s="1979" t="str">
        <f>IF('1.評価用_第一面_第五面'!W210="","",'1.評価用_第一面_第五面'!W210)</f>
        <v/>
      </c>
      <c r="AS35" s="1979"/>
      <c r="AT35" s="780"/>
      <c r="AU35" s="776" t="str">
        <f>IF('1.評価用_第一面_第五面'!F72="","",'1.評価用_第一面_第五面'!F72)</f>
        <v/>
      </c>
      <c r="AV35" s="775"/>
      <c r="AW35" s="775"/>
      <c r="AX35" s="775"/>
      <c r="AY35" s="1970"/>
      <c r="AZ35" s="1971"/>
      <c r="BA35" s="1968"/>
      <c r="BB35" s="1972"/>
      <c r="BC35" s="1969"/>
      <c r="BD35" s="1968"/>
      <c r="BE35" s="1969"/>
      <c r="BF35" s="775"/>
      <c r="BG35" s="775"/>
      <c r="BH35" s="1970"/>
      <c r="BI35" s="1971"/>
      <c r="BJ35" s="1968"/>
      <c r="BK35" s="1972"/>
      <c r="BL35" s="1969"/>
      <c r="BM35" s="1968"/>
      <c r="BN35" s="1969"/>
      <c r="BO35" s="1968"/>
      <c r="BP35" s="1973"/>
      <c r="BQ35" s="1974"/>
      <c r="BR35" s="1975"/>
      <c r="BS35" s="1975"/>
      <c r="BT35" s="1975"/>
      <c r="BU35" s="781"/>
      <c r="BV35" s="781"/>
      <c r="BW35" s="782" t="str">
        <f>IF('1.評価用_第一面_第五面'!C84="","",'1.評価用_第一面_第五面'!C84)</f>
        <v/>
      </c>
      <c r="BX35" s="783" t="str">
        <f>IF('1.評価用_第一面_第五面'!F81="","",'1.評価用_第一面_第五面'!F81)</f>
        <v/>
      </c>
      <c r="BY35" s="1983" t="str">
        <f>IF('1.評価用_第一面_第五面'!T84="","",'1.評価用_第一面_第五面'!T85)</f>
        <v/>
      </c>
      <c r="BZ35" s="1984"/>
      <c r="CA35" s="1983" t="str">
        <f>IF('1.評価用_第一面_第五面'!T88="","",'1.評価用_第一面_第五面'!T88)</f>
        <v/>
      </c>
      <c r="CB35" s="1984"/>
      <c r="CC35" s="784" t="str">
        <f>IF('1.評価用_第一面_第五面'!C145="","",'1.評価用_第一面_第五面'!C145)</f>
        <v/>
      </c>
      <c r="CD35" s="777" t="str">
        <f>IF('1.評価用_第一面_第五面'!F143="","",'1.評価用_第一面_第五面'!F143)</f>
        <v/>
      </c>
      <c r="CE35" s="1985" t="str">
        <f>IF('1.評価用_第一面_第五面'!T156="","",'1.評価用_第一面_第五面'!T156)</f>
        <v/>
      </c>
      <c r="CF35" s="1972"/>
      <c r="CG35" s="1973"/>
      <c r="CH35" s="776" t="str">
        <f>IF('1.評価用_第一面_第五面'!R223="■","○","")</f>
        <v/>
      </c>
      <c r="CI35" s="777" t="str">
        <f>IF('1.評価用_第一面_第五面'!X223="■","○","")</f>
        <v/>
      </c>
      <c r="CJ35" s="777" t="str">
        <f>IF('1.評価用_第一面_第五面'!AC223="■","○","")</f>
        <v/>
      </c>
      <c r="CK35" s="777" t="str">
        <f>IF('1.評価用_第一面_第五面'!S225="■","3",IF('1.評価用_第一面_第五面'!X225="■","2",IF('1.評価用_第一面_第五面'!AC225="■","1",IF('1.評価用_第一面_第五面'!N226="■","0",""))))</f>
        <v/>
      </c>
      <c r="CL35" s="777" t="str">
        <f>IF('1.評価用_第一面_第五面'!S230="■","3",IF('1.評価用_第一面_第五面'!X230="■","2",IF('1.評価用_第一面_第五面'!N231="■","0","")))</f>
        <v/>
      </c>
      <c r="CM35" s="777" t="str">
        <f>IF('1.評価用_第一面_第五面'!R232="■","○","")</f>
        <v/>
      </c>
      <c r="CN35" s="777" t="str">
        <f>IF('1.評価用_第一面_第五面'!R233="■","○","")</f>
        <v/>
      </c>
      <c r="CO35" s="1985" t="str">
        <f>IF('1.評価用_第一面_第五面'!X233="","",'1.評価用_第一面_第五面'!X233)</f>
        <v/>
      </c>
      <c r="CP35" s="1972"/>
      <c r="CQ35" s="1969"/>
      <c r="CR35" s="777" t="str">
        <f>IF('1.評価用_第一面_第五面'!N235="■","○","")</f>
        <v/>
      </c>
      <c r="CS35" s="777" t="str">
        <f>IF('1.評価用_第一面_第五面'!Z234="■","○","")</f>
        <v/>
      </c>
      <c r="CT35" s="777" t="str">
        <f>IF('1.評価用_第一面_第五面'!Z235="■","○","")</f>
        <v/>
      </c>
      <c r="CU35" s="777" t="str">
        <f>IF(AND('1.評価用_第一面_第五面'!AC234="■",'1.評価用_第一面_第五面'!AC235="■"),"○","")</f>
        <v/>
      </c>
      <c r="CV35" s="777" t="str">
        <f>IF('1.評価用_第一面_第五面'!N237="■","○","")</f>
        <v/>
      </c>
      <c r="CW35" s="777" t="str">
        <f>IF('1.評価用_第一面_第五面'!Z236="■","○","")</f>
        <v/>
      </c>
      <c r="CX35" s="777" t="str">
        <f>IF('1.評価用_第一面_第五面'!Z237="■","○","")</f>
        <v/>
      </c>
      <c r="CY35" s="777" t="str">
        <f>IF(AND('1.評価用_第一面_第五面'!AC236="■",'1.評価用_第一面_第五面'!AC237="■"),"○","")</f>
        <v/>
      </c>
      <c r="CZ35" s="777" t="str">
        <f>IF('1.評価用_第一面_第五面'!N239="■","○","")</f>
        <v/>
      </c>
      <c r="DA35" s="777" t="str">
        <f>IF('1.評価用_第一面_第五面'!Z238="■","○","")</f>
        <v/>
      </c>
      <c r="DB35" s="777" t="str">
        <f>IF('1.評価用_第一面_第五面'!Z239="■","○","")</f>
        <v/>
      </c>
      <c r="DC35" s="785" t="str">
        <f>IF(AND('1.評価用_第一面_第五面'!AC238="■",'1.評価用_第一面_第五面'!AC239="■"),"○","")</f>
        <v/>
      </c>
      <c r="DD35" s="776" t="str">
        <f>IF('1.評価用_第一面_第五面'!T241="","",'1.評価用_第一面_第五面'!T241)</f>
        <v/>
      </c>
      <c r="DE35" s="777" t="str">
        <f>IF('1.評価用_第一面_第五面'!T243="","",'1.評価用_第一面_第五面'!T243)</f>
        <v/>
      </c>
      <c r="DF35" s="777" t="str">
        <f>IF('1.評価用_第一面_第五面'!T244="","",'1.評価用_第一面_第五面'!T244)</f>
        <v/>
      </c>
      <c r="DG35" s="777" t="str">
        <f>IF('1.評価用_第一面_第五面'!T245="","",'1.評価用_第一面_第五面'!T245)</f>
        <v/>
      </c>
      <c r="DH35" s="777" t="str">
        <f>IF('1.評価用_第一面_第五面'!T246="","",'1.評価用_第一面_第五面'!T246)</f>
        <v/>
      </c>
      <c r="DI35" s="785" t="str">
        <f>IF('1.評価用_第一面_第五面'!T247="","",'1.評価用_第一面_第五面'!T247)</f>
        <v/>
      </c>
      <c r="DJ35" s="1986"/>
      <c r="DK35" s="1987"/>
      <c r="DL35" s="1987"/>
      <c r="DM35" s="1988"/>
      <c r="DN35" s="786"/>
      <c r="DO35" s="786"/>
      <c r="DP35" s="786"/>
      <c r="DQ35" s="786"/>
      <c r="DR35" s="786"/>
      <c r="DS35" s="786"/>
      <c r="DT35" s="786"/>
      <c r="DU35" s="787"/>
      <c r="DV35" s="1986"/>
      <c r="DW35" s="1987"/>
      <c r="DX35" s="1987"/>
      <c r="DY35" s="1988"/>
      <c r="DZ35" s="786"/>
      <c r="EA35" s="786"/>
      <c r="EB35" s="786"/>
      <c r="EC35" s="786"/>
      <c r="ED35" s="786"/>
      <c r="EE35" s="786"/>
      <c r="EF35" s="786"/>
      <c r="EG35" s="786"/>
      <c r="EH35" s="786"/>
      <c r="EI35" s="788" t="str">
        <f>IF('1.評価用_第一面_第五面'!AQ256="","",'1.評価用_第一面_第五面'!AQ256)</f>
        <v/>
      </c>
      <c r="EJ35" s="788" t="str">
        <f>IF('1.評価用_第一面_第五面'!AQ260="","",'1.評価用_第一面_第五面'!AQ260)</f>
        <v/>
      </c>
      <c r="EK35" s="788" t="str">
        <f>IF('1.評価用_第一面_第五面'!AQ264="","",'1.評価用_第一面_第五面'!AQ264)</f>
        <v/>
      </c>
      <c r="EL35" s="789" t="str">
        <f>IF('1.評価用_第一面_第五面'!AQ268="","",'1.評価用_第一面_第五面'!AQ268)</f>
        <v/>
      </c>
      <c r="EM35" s="776" t="str">
        <f>IF('1.評価用_第一面_第五面'!F273="","",'1.評価用_第一面_第五面'!F273)</f>
        <v/>
      </c>
      <c r="EN35" s="790"/>
      <c r="EO35" s="791"/>
      <c r="EP35" s="792" t="str">
        <f>IF('1.評価用_第一面_第五面'!K312="","","地上")</f>
        <v/>
      </c>
      <c r="EQ35" s="777" t="str">
        <f>IF('1.評価用_第一面_第五面'!K312="","",'1.評価用_第一面_第五面'!K312)</f>
        <v/>
      </c>
      <c r="ER35" s="1980" t="str">
        <f>IF('1.評価用_第一面_第五面'!U312="■","有効",IF('1.評価用_第一面_第五面'!AC312="■","シャッター",IF('1.評価用_第一面_第五面'!U313="■","その他",IF('1.評価用_第一面_第五面'!Y313="■","無し",""))))</f>
        <v/>
      </c>
      <c r="ES35" s="1981"/>
      <c r="ET35" s="1968"/>
      <c r="EU35" s="1969"/>
      <c r="EV35" s="1980" t="str">
        <f>IF('1.評価用_第一面_第五面'!U314="■","有効",IF('1.評価用_第一面_第五面'!AC314="■","シャッター",IF('1.評価用_第一面_第五面'!U315="■","その他",IF('1.評価用_第一面_第五面'!Y315="■","無し",""))))</f>
        <v/>
      </c>
      <c r="EW35" s="1981"/>
      <c r="EX35" s="1980" t="str">
        <f>IF('1.評価用_第一面_第五面'!U316="■","有効",IF('1.評価用_第一面_第五面'!AC316="■","シャッター",IF('1.評価用_第一面_第五面'!U317="■","その他",IF('1.評価用_第一面_第五面'!Y317="■","無し",""))))</f>
        <v/>
      </c>
      <c r="EY35" s="1982"/>
      <c r="EZ35" s="791"/>
      <c r="FA35" s="792" t="str">
        <f>IF('1.評価用_第一面_第五面'!K318="","","地上")</f>
        <v/>
      </c>
      <c r="FB35" s="783" t="str">
        <f>IF('1.評価用_第一面_第五面'!K318="","",'1.評価用_第一面_第五面'!K318)</f>
        <v/>
      </c>
      <c r="FC35" s="1980" t="str">
        <f>IF('1.評価用_第一面_第五面'!U318="■","有効",IF('1.評価用_第一面_第五面'!AC318="■","シャッター",IF('1.評価用_第一面_第五面'!U319="■","その他",IF('1.評価用_第一面_第五面'!Y319="■","無し",""))))</f>
        <v/>
      </c>
      <c r="FD35" s="1981"/>
      <c r="FE35" s="1968"/>
      <c r="FF35" s="1969"/>
      <c r="FG35" s="1980" t="str">
        <f>IF('1.評価用_第一面_第五面'!U320="■","有効",IF('1.評価用_第一面_第五面'!AC320="■","シャッター",IF('1.評価用_第一面_第五面'!U321="■","その他",IF('1.評価用_第一面_第五面'!Y321="■","無し",""))))</f>
        <v/>
      </c>
      <c r="FH35" s="1981"/>
      <c r="FI35" s="1980" t="str">
        <f>IF('1.評価用_第一面_第五面'!U322="■","有効",IF('1.評価用_第一面_第五面'!AC322="■","シャッター",IF('1.評価用_第一面_第五面'!U323="■","その他",IF('1.評価用_第一面_第五面'!Y323="■","無し",""))))</f>
        <v/>
      </c>
      <c r="FJ35" s="1982"/>
      <c r="FK35" s="791"/>
      <c r="FL35" s="792" t="str">
        <f>IF('1.評価用_第一面_第五面'!K324="","","地上")</f>
        <v/>
      </c>
      <c r="FM35" s="783" t="str">
        <f>IF('1.評価用_第一面_第五面'!K324="","",'1.評価用_第一面_第五面'!K324)</f>
        <v/>
      </c>
      <c r="FN35" s="1980" t="str">
        <f>IF('1.評価用_第一面_第五面'!U324="■","有効",IF('1.評価用_第一面_第五面'!AC324="■","シャッター",IF('1.評価用_第一面_第五面'!U325="■","その他",IF('1.評価用_第一面_第五面'!Y325="■","無し",""))))</f>
        <v/>
      </c>
      <c r="FO35" s="1981"/>
      <c r="FP35" s="1968"/>
      <c r="FQ35" s="1989"/>
      <c r="FR35" s="1980" t="str">
        <f>IF('1.評価用_第一面_第五面'!U326="■","有効",IF('1.評価用_第一面_第五面'!AC326="■","シャッター",IF('1.評価用_第一面_第五面'!U327="■","その他",IF('1.評価用_第一面_第五面'!Y327="■","無し",""))))</f>
        <v/>
      </c>
      <c r="FS35" s="1981"/>
      <c r="FT35" s="1980" t="str">
        <f>IF('1.評価用_第一面_第五面'!U328="■","有効",IF('1.評価用_第一面_第五面'!AC328="■","シャッター",IF('1.評価用_第一面_第五面'!U329="■","その他",IF('1.評価用_第一面_第五面'!Y329="■","無し",""))))</f>
        <v/>
      </c>
      <c r="FU35" s="1982"/>
      <c r="FV35" s="791"/>
      <c r="FW35" s="792" t="str">
        <f>IF('1.評価用_第一面_第五面'!K330="","","地上")</f>
        <v/>
      </c>
      <c r="FX35" s="783" t="str">
        <f>IF('1.評価用_第一面_第五面'!K330="","",'1.評価用_第一面_第五面'!K330)</f>
        <v/>
      </c>
      <c r="FY35" s="1980" t="str">
        <f>IF('1.評価用_第一面_第五面'!U330="■","有効",IF('1.評価用_第一面_第五面'!AC330="■","シャッター",IF('1.評価用_第一面_第五面'!U331="■","その他",IF('1.評価用_第一面_第五面'!Y331="■","無し",""))))</f>
        <v/>
      </c>
      <c r="FZ35" s="1981"/>
      <c r="GA35" s="1968"/>
      <c r="GB35" s="1989"/>
      <c r="GC35" s="1980" t="str">
        <f>IF('1.評価用_第一面_第五面'!U332="■","有効",IF('1.評価用_第一面_第五面'!AC332="■","シャッター",IF('1.評価用_第一面_第五面'!U333="■","その他",IF('1.評価用_第一面_第五面'!Y333="■","無し",""))))</f>
        <v/>
      </c>
      <c r="GD35" s="1981"/>
      <c r="GE35" s="1980" t="str">
        <f>IF('1.評価用_第一面_第五面'!U334="■","有効",IF('1.評価用_第一面_第五面'!AC334="■","シャッター",IF('1.評価用_第一面_第五面'!U335="■","その他",IF('1.評価用_第一面_第五面'!Y335="■","無し",""))))</f>
        <v/>
      </c>
      <c r="GF35" s="1982"/>
      <c r="GG35" s="764"/>
      <c r="GH35" s="1700"/>
      <c r="GI35" s="1700"/>
      <c r="GW35" s="772" t="str">
        <f>IF(Y35&lt;&gt;"",1,"")</f>
        <v/>
      </c>
      <c r="GX35" s="768" t="str">
        <f>IF(Z35&lt;&gt;"",1,"")</f>
        <v/>
      </c>
      <c r="GY35" s="768" t="str">
        <f>IF(OR(AA35="○",AB35&lt;&gt;"",AG35&lt;&gt;"",AJ35&lt;&gt;""),1,"")</f>
        <v/>
      </c>
      <c r="GZ35" s="768">
        <f>IF(hyouka_towerunit_N02_4__common="■",1,IF(OR(AK35="○",AL35="○",AM35="○",AN35="○",AQ35="○"),1,""))</f>
        <v>1</v>
      </c>
      <c r="HA35" s="793" t="str">
        <f>IF(OR(AT35=""),"",1)</f>
        <v/>
      </c>
      <c r="HB35" s="772">
        <v>1</v>
      </c>
      <c r="HC35" s="773" t="str">
        <f>IF(OR(AV35="○",AY35&lt;&gt;"",BA35="はり",BA35="傾斜屋根",BA35="その他",BD35&lt;&gt;""),1,"")</f>
        <v/>
      </c>
      <c r="HD35" s="770" t="str">
        <f>IF(OR(BV35&lt;&gt;"",BX35&lt;&gt;""),1,"")</f>
        <v/>
      </c>
      <c r="HE35" s="768" t="str">
        <f>IF(OR(CC35&lt;&gt;"",CD35&lt;&gt;""),1,"")</f>
        <v/>
      </c>
      <c r="HF35" s="772" t="str">
        <f>IF(OR(CH35="○",CI35="○",CJ35="○",CK35=1,CK35=2,CK35=3,CL35=1,CL35=2,CL35=3),1,"")</f>
        <v/>
      </c>
      <c r="HG35" s="773" t="str">
        <f>IF(OR(CM35="○",CN35="○",CS35="○",CT35="○",CW35="○",CX35="○",DA35="○",DB35="○"),1,"")</f>
        <v/>
      </c>
      <c r="HH35" s="772" t="str">
        <f>IF(DD35="","",1)</f>
        <v/>
      </c>
      <c r="HI35" s="773" t="str">
        <f>IF(OR(DE35&lt;&gt;"",DF35&lt;&gt;"",DG35&lt;&gt;"",DH35&lt;&gt;"",DI35&lt;&gt;""),1,"")</f>
        <v/>
      </c>
      <c r="HJ35" s="794"/>
      <c r="HK35" s="766" t="str">
        <f t="shared" si="0"/>
        <v/>
      </c>
      <c r="HL35" s="766" t="str">
        <f t="shared" si="0"/>
        <v/>
      </c>
      <c r="HM35" s="766" t="str">
        <f t="shared" si="0"/>
        <v/>
      </c>
      <c r="HN35" s="766" t="str">
        <f t="shared" si="0"/>
        <v/>
      </c>
      <c r="HO35" s="766" t="str">
        <f t="shared" si="0"/>
        <v/>
      </c>
      <c r="HP35" s="766" t="str">
        <f t="shared" si="0"/>
        <v/>
      </c>
      <c r="HQ35" s="766" t="str">
        <f t="shared" si="0"/>
        <v/>
      </c>
      <c r="HR35" s="770" t="str">
        <f t="shared" si="0"/>
        <v/>
      </c>
      <c r="HS35" s="794"/>
      <c r="HT35" s="766" t="str">
        <f t="shared" si="1"/>
        <v/>
      </c>
      <c r="HU35" s="766" t="str">
        <f t="shared" si="1"/>
        <v/>
      </c>
      <c r="HV35" s="766" t="str">
        <f t="shared" si="1"/>
        <v/>
      </c>
      <c r="HW35" s="766" t="str">
        <f t="shared" si="1"/>
        <v/>
      </c>
      <c r="HX35" s="766" t="str">
        <f t="shared" si="1"/>
        <v/>
      </c>
      <c r="HY35" s="766" t="str">
        <f t="shared" si="1"/>
        <v/>
      </c>
      <c r="HZ35" s="766" t="str">
        <f t="shared" si="1"/>
        <v/>
      </c>
      <c r="IA35" s="770" t="str">
        <f t="shared" si="1"/>
        <v/>
      </c>
      <c r="IB35" s="795"/>
      <c r="IC35" s="796" t="str">
        <f>IF(OR(EI35=1,EI35=2,EI35=3),"○",IF(OR(EJ35=1,EJ35=2,EJ35=3),"○",IF(OR(EK35=1,EK35=2,EK35=3),"○",IF(OR(EL35=1,EL35=2,EL35=3),"○",""))))</f>
        <v/>
      </c>
      <c r="ID35" s="772" t="str">
        <f>IF(EM35="","",1)</f>
        <v/>
      </c>
      <c r="IE35" s="773" t="str">
        <f>IF(OR(EN35=""),"",1)</f>
        <v/>
      </c>
      <c r="IF35" s="771" t="str">
        <f>IF(OR(IG35=1,IH35=1,II35=1,IJ35=1),1,"")</f>
        <v/>
      </c>
      <c r="IG35" s="766" t="str">
        <f>IF(OR(ER35="",ER35="無し"),"",1)</f>
        <v/>
      </c>
      <c r="IH35" s="768" t="str">
        <f>IF(OR(ET35="",ET35="無し"),"",1)</f>
        <v/>
      </c>
      <c r="II35" s="768" t="str">
        <f>IF(OR(EV35="",EV35="無し"),"",1)</f>
        <v/>
      </c>
      <c r="IJ35" s="773" t="str">
        <f>IF(OR(EX35="",EX35="無し"),"",1)</f>
        <v/>
      </c>
    </row>
    <row r="36" spans="1:244" ht="13.5" customHeight="1" x14ac:dyDescent="0.15">
      <c r="B36" s="797"/>
      <c r="C36" s="797"/>
      <c r="D36" s="797"/>
      <c r="E36" s="797"/>
      <c r="F36" s="797"/>
      <c r="G36" s="797"/>
      <c r="H36" s="797"/>
      <c r="I36" s="797"/>
      <c r="J36" s="646"/>
      <c r="K36" s="646"/>
      <c r="L36" s="646"/>
      <c r="M36" s="646"/>
      <c r="N36" s="646"/>
      <c r="O36" s="646"/>
      <c r="P36" s="646"/>
      <c r="Q36" s="646"/>
      <c r="R36" s="646"/>
      <c r="S36" s="646"/>
      <c r="T36" s="646"/>
      <c r="U36" s="646"/>
      <c r="V36" s="646"/>
      <c r="W36" s="646"/>
      <c r="X36" s="646"/>
      <c r="Y36" s="797"/>
      <c r="Z36" s="797"/>
      <c r="AA36" s="797"/>
      <c r="AB36" s="797"/>
      <c r="AC36" s="797"/>
      <c r="AD36" s="797"/>
      <c r="AE36" s="797"/>
      <c r="AF36" s="797"/>
      <c r="AG36" s="797"/>
      <c r="AH36" s="797"/>
      <c r="AI36" s="797"/>
      <c r="AJ36" s="797"/>
      <c r="AK36" s="797"/>
      <c r="AL36" s="797"/>
      <c r="AM36" s="797"/>
      <c r="AN36" s="797"/>
      <c r="AO36" s="797"/>
      <c r="AP36" s="797"/>
      <c r="AQ36" s="797"/>
      <c r="AR36" s="797"/>
      <c r="AS36" s="797"/>
      <c r="AT36" s="797"/>
      <c r="AU36" s="797"/>
      <c r="AV36" s="797"/>
      <c r="AW36" s="797"/>
      <c r="AX36" s="797"/>
      <c r="AY36" s="797"/>
      <c r="AZ36" s="797"/>
      <c r="BA36" s="797"/>
      <c r="BB36" s="797"/>
      <c r="BC36" s="797"/>
      <c r="BD36" s="797"/>
      <c r="BE36" s="797"/>
      <c r="BF36" s="797"/>
      <c r="BG36" s="797"/>
      <c r="BH36" s="797"/>
      <c r="BI36" s="797"/>
      <c r="BJ36" s="797"/>
      <c r="BK36" s="797"/>
      <c r="BL36" s="797"/>
      <c r="BM36" s="797"/>
      <c r="BN36" s="797"/>
      <c r="BO36" s="797"/>
      <c r="BP36" s="797"/>
      <c r="BQ36" s="797"/>
      <c r="BR36" s="797"/>
      <c r="BS36" s="797"/>
      <c r="BT36" s="797"/>
      <c r="BU36" s="797"/>
      <c r="BV36" s="797"/>
      <c r="BW36" s="797"/>
      <c r="BX36" s="797"/>
      <c r="BY36" s="797"/>
      <c r="BZ36" s="797"/>
      <c r="CA36" s="797"/>
      <c r="CB36" s="797"/>
      <c r="CC36" s="797"/>
      <c r="CD36" s="797"/>
      <c r="CE36" s="797"/>
      <c r="CF36" s="797"/>
      <c r="CG36" s="797"/>
      <c r="CH36" s="797"/>
      <c r="CI36" s="797"/>
      <c r="CJ36" s="797"/>
      <c r="CK36" s="797"/>
      <c r="CL36" s="797"/>
      <c r="CM36" s="797"/>
      <c r="CN36" s="797"/>
      <c r="CO36" s="797"/>
      <c r="CP36" s="797"/>
      <c r="CQ36" s="797"/>
      <c r="CR36" s="797"/>
      <c r="CS36" s="797"/>
      <c r="CT36" s="797"/>
      <c r="CU36" s="797"/>
      <c r="CV36" s="797"/>
      <c r="CW36" s="797"/>
      <c r="CX36" s="797"/>
      <c r="CY36" s="797"/>
      <c r="CZ36" s="797"/>
      <c r="DA36" s="797"/>
      <c r="DB36" s="797"/>
      <c r="DC36" s="797"/>
      <c r="DD36" s="797"/>
      <c r="DE36" s="797"/>
      <c r="DF36" s="797"/>
      <c r="DG36" s="797"/>
      <c r="DH36" s="797"/>
      <c r="DI36" s="797"/>
      <c r="DJ36" s="797"/>
      <c r="DK36" s="797"/>
      <c r="DL36" s="797"/>
      <c r="DM36" s="797"/>
      <c r="DN36" s="797"/>
      <c r="DO36" s="797"/>
      <c r="DP36" s="797"/>
      <c r="DQ36" s="797"/>
      <c r="DR36" s="797"/>
      <c r="DS36" s="797"/>
      <c r="DT36" s="797"/>
      <c r="DU36" s="797"/>
      <c r="DV36" s="797"/>
      <c r="DW36" s="797"/>
      <c r="DX36" s="797"/>
      <c r="DY36" s="797"/>
      <c r="DZ36" s="797"/>
      <c r="EA36" s="797"/>
      <c r="EB36" s="797"/>
      <c r="EC36" s="797"/>
      <c r="ED36" s="797"/>
      <c r="EE36" s="797"/>
      <c r="EF36" s="797"/>
      <c r="EG36" s="797"/>
      <c r="EH36" s="797"/>
      <c r="EI36" s="797"/>
      <c r="EJ36" s="797"/>
      <c r="EK36" s="797"/>
      <c r="EL36" s="797"/>
      <c r="EM36" s="797"/>
      <c r="EN36" s="797"/>
      <c r="EO36" s="797"/>
      <c r="EP36" s="797"/>
      <c r="EQ36" s="797"/>
      <c r="ER36" s="797"/>
      <c r="ES36" s="797"/>
      <c r="ET36" s="797"/>
      <c r="EU36" s="797"/>
      <c r="EV36" s="797"/>
      <c r="EW36" s="797"/>
      <c r="EX36" s="797"/>
      <c r="EY36" s="797"/>
      <c r="EZ36" s="797"/>
      <c r="FA36" s="797"/>
      <c r="FB36" s="797"/>
      <c r="FC36" s="797"/>
      <c r="FD36" s="797"/>
      <c r="FE36" s="797"/>
      <c r="FF36" s="797"/>
      <c r="FG36" s="797"/>
      <c r="FH36" s="797"/>
      <c r="FI36" s="797"/>
      <c r="FJ36" s="797"/>
      <c r="FK36" s="797"/>
      <c r="FL36" s="797"/>
      <c r="FM36" s="797"/>
      <c r="FN36" s="797"/>
      <c r="FO36" s="797"/>
      <c r="FP36" s="797"/>
      <c r="FQ36" s="797"/>
      <c r="FR36" s="797"/>
      <c r="FS36" s="797"/>
      <c r="FT36" s="797"/>
      <c r="FU36" s="797"/>
      <c r="FV36" s="797"/>
      <c r="FW36" s="797"/>
      <c r="FX36" s="797"/>
      <c r="FY36" s="797"/>
      <c r="FZ36" s="797"/>
      <c r="GA36" s="797"/>
      <c r="GB36" s="797"/>
      <c r="GC36" s="797"/>
      <c r="GD36" s="797"/>
      <c r="GE36" s="797"/>
      <c r="GF36" s="797"/>
      <c r="GG36" s="797"/>
      <c r="GW36" s="797"/>
      <c r="GX36" s="797"/>
      <c r="GY36" s="797"/>
      <c r="GZ36" s="797"/>
      <c r="HA36" s="797"/>
      <c r="HB36" s="797"/>
      <c r="HC36" s="797"/>
      <c r="HD36" s="797"/>
      <c r="HE36" s="797"/>
      <c r="HF36" s="797"/>
      <c r="HG36" s="797"/>
      <c r="HH36" s="797"/>
      <c r="HI36" s="797"/>
      <c r="HJ36" s="797"/>
      <c r="HK36" s="797"/>
      <c r="HL36" s="797"/>
      <c r="HM36" s="797"/>
      <c r="HN36" s="797"/>
      <c r="HO36" s="797"/>
      <c r="HP36" s="797"/>
      <c r="HQ36" s="797"/>
      <c r="HR36" s="797"/>
      <c r="HS36" s="797"/>
      <c r="HT36" s="797"/>
      <c r="HU36" s="797"/>
      <c r="HV36" s="797"/>
      <c r="HW36" s="797"/>
      <c r="HX36" s="797"/>
      <c r="HY36" s="797"/>
      <c r="HZ36" s="797"/>
      <c r="IA36" s="797"/>
      <c r="IB36" s="797"/>
      <c r="IC36" s="797"/>
      <c r="ID36" s="797"/>
      <c r="IE36" s="797"/>
      <c r="IF36" s="798"/>
      <c r="IG36" s="798"/>
      <c r="IH36" s="798"/>
      <c r="II36" s="798"/>
      <c r="IJ36" s="798"/>
    </row>
    <row r="37" spans="1:244" ht="13.5" customHeight="1" x14ac:dyDescent="0.15">
      <c r="B37" s="797"/>
      <c r="C37" s="797"/>
      <c r="D37" s="797"/>
      <c r="E37" s="797"/>
      <c r="F37" s="797"/>
      <c r="G37" s="797"/>
      <c r="H37" s="797"/>
      <c r="I37" s="797"/>
      <c r="J37" s="646"/>
      <c r="K37" s="646"/>
      <c r="L37" s="646"/>
      <c r="M37" s="646"/>
      <c r="N37" s="646"/>
      <c r="O37" s="646"/>
      <c r="P37" s="646"/>
      <c r="Q37" s="646"/>
      <c r="R37" s="646"/>
      <c r="S37" s="646"/>
      <c r="T37" s="646"/>
      <c r="U37" s="646"/>
      <c r="V37" s="646"/>
      <c r="W37" s="646"/>
      <c r="X37" s="646"/>
      <c r="Y37" s="797"/>
      <c r="Z37" s="797"/>
      <c r="AA37" s="797"/>
      <c r="AB37" s="797"/>
      <c r="AC37" s="797"/>
      <c r="AD37" s="797"/>
      <c r="AE37" s="797"/>
      <c r="AF37" s="797"/>
      <c r="AG37" s="797"/>
      <c r="AH37" s="797"/>
      <c r="AI37" s="797"/>
      <c r="AJ37" s="797"/>
      <c r="AK37" s="797"/>
      <c r="AL37" s="797"/>
      <c r="AM37" s="797"/>
      <c r="AN37" s="797"/>
      <c r="AO37" s="797"/>
      <c r="AP37" s="797"/>
      <c r="AQ37" s="797"/>
      <c r="AR37" s="797"/>
      <c r="AS37" s="797"/>
      <c r="AT37" s="797"/>
      <c r="AU37" s="797"/>
      <c r="AV37" s="797"/>
      <c r="AW37" s="797"/>
      <c r="AX37" s="797"/>
      <c r="AY37" s="797"/>
      <c r="AZ37" s="797"/>
      <c r="BA37" s="797"/>
      <c r="BB37" s="797"/>
      <c r="BC37" s="797"/>
      <c r="BD37" s="797"/>
      <c r="BE37" s="797"/>
      <c r="BF37" s="797"/>
      <c r="BG37" s="797"/>
      <c r="BH37" s="797"/>
      <c r="BI37" s="797"/>
      <c r="BJ37" s="797"/>
      <c r="BK37" s="797"/>
      <c r="BL37" s="797"/>
      <c r="BM37" s="797"/>
      <c r="BN37" s="797"/>
      <c r="BO37" s="797"/>
      <c r="BP37" s="797"/>
      <c r="BQ37" s="797"/>
      <c r="BR37" s="797"/>
      <c r="BS37" s="797"/>
      <c r="BT37" s="797"/>
      <c r="BU37" s="797"/>
      <c r="BV37" s="797"/>
      <c r="BW37" s="797"/>
      <c r="BX37" s="797"/>
      <c r="BY37" s="797"/>
      <c r="BZ37" s="797"/>
      <c r="CA37" s="797"/>
      <c r="CB37" s="797"/>
      <c r="CC37" s="797"/>
      <c r="CD37" s="797"/>
      <c r="CE37" s="797"/>
      <c r="CF37" s="797"/>
      <c r="CG37" s="797"/>
      <c r="CH37" s="797"/>
      <c r="CI37" s="797"/>
      <c r="CJ37" s="797"/>
      <c r="CK37" s="797"/>
      <c r="CL37" s="797"/>
      <c r="CM37" s="797"/>
      <c r="CN37" s="797"/>
      <c r="CO37" s="797"/>
      <c r="CP37" s="797"/>
      <c r="CQ37" s="797"/>
      <c r="CR37" s="797"/>
      <c r="CS37" s="797"/>
      <c r="CT37" s="797"/>
      <c r="CU37" s="797"/>
      <c r="CV37" s="797"/>
      <c r="CW37" s="797"/>
      <c r="CX37" s="797"/>
      <c r="CY37" s="797"/>
      <c r="CZ37" s="797"/>
      <c r="DA37" s="797"/>
      <c r="DB37" s="797"/>
      <c r="DC37" s="797"/>
      <c r="DD37" s="797"/>
      <c r="DE37" s="797"/>
      <c r="DF37" s="797"/>
      <c r="DG37" s="797"/>
      <c r="DH37" s="797"/>
      <c r="DI37" s="797"/>
      <c r="DJ37" s="797"/>
      <c r="DK37" s="797"/>
      <c r="DL37" s="797"/>
      <c r="DM37" s="797"/>
      <c r="DN37" s="797"/>
      <c r="DO37" s="797"/>
      <c r="DP37" s="797"/>
      <c r="DQ37" s="797"/>
      <c r="DR37" s="797"/>
      <c r="DS37" s="797"/>
      <c r="DT37" s="797"/>
      <c r="DU37" s="797"/>
      <c r="DV37" s="797"/>
      <c r="DW37" s="797"/>
      <c r="DX37" s="797"/>
      <c r="DY37" s="797"/>
      <c r="DZ37" s="797"/>
      <c r="EA37" s="797"/>
      <c r="EB37" s="797"/>
      <c r="EC37" s="797"/>
      <c r="ED37" s="797"/>
      <c r="EE37" s="797"/>
      <c r="EF37" s="797"/>
      <c r="EG37" s="797"/>
      <c r="EH37" s="797"/>
      <c r="EI37" s="797"/>
      <c r="EJ37" s="797"/>
      <c r="EK37" s="797"/>
      <c r="EL37" s="797"/>
      <c r="EM37" s="797"/>
      <c r="EN37" s="797"/>
      <c r="EO37" s="797"/>
      <c r="EP37" s="797"/>
      <c r="EQ37" s="797"/>
      <c r="ER37" s="797"/>
      <c r="ES37" s="797"/>
      <c r="ET37" s="797"/>
      <c r="EU37" s="797"/>
      <c r="EV37" s="797"/>
      <c r="EW37" s="797"/>
      <c r="EX37" s="797"/>
      <c r="EY37" s="797"/>
      <c r="EZ37" s="797"/>
      <c r="FA37" s="797"/>
      <c r="FB37" s="797"/>
      <c r="FC37" s="797"/>
      <c r="FD37" s="797"/>
      <c r="FE37" s="797"/>
      <c r="FF37" s="797"/>
      <c r="FG37" s="797"/>
      <c r="FH37" s="797"/>
      <c r="FI37" s="797"/>
      <c r="FJ37" s="797"/>
      <c r="FK37" s="797"/>
      <c r="FL37" s="797"/>
      <c r="FM37" s="797"/>
      <c r="FN37" s="797"/>
      <c r="FO37" s="797"/>
      <c r="FP37" s="797"/>
      <c r="FQ37" s="797"/>
      <c r="FR37" s="797"/>
      <c r="FS37" s="797"/>
      <c r="FT37" s="797"/>
      <c r="FU37" s="797"/>
      <c r="FV37" s="797"/>
      <c r="FW37" s="797"/>
      <c r="FX37" s="797"/>
      <c r="FY37" s="797"/>
      <c r="FZ37" s="797"/>
      <c r="GA37" s="797"/>
      <c r="GB37" s="797"/>
      <c r="GC37" s="797"/>
      <c r="GD37" s="797"/>
      <c r="GE37" s="797"/>
      <c r="GF37" s="797"/>
      <c r="GG37" s="797"/>
      <c r="GW37" s="797"/>
      <c r="GX37" s="797"/>
      <c r="GY37" s="797"/>
      <c r="GZ37" s="797"/>
      <c r="HA37" s="797"/>
      <c r="HB37" s="797"/>
      <c r="HC37" s="797"/>
      <c r="HD37" s="797"/>
      <c r="HE37" s="797"/>
      <c r="HF37" s="797"/>
      <c r="HG37" s="797"/>
      <c r="HH37" s="797"/>
      <c r="HI37" s="797"/>
      <c r="HJ37" s="797"/>
      <c r="HK37" s="797"/>
      <c r="HL37" s="797"/>
      <c r="HM37" s="797"/>
      <c r="HN37" s="797"/>
      <c r="HO37" s="797"/>
      <c r="HP37" s="797"/>
      <c r="HQ37" s="797"/>
      <c r="HR37" s="797"/>
      <c r="HS37" s="797"/>
      <c r="HT37" s="797"/>
      <c r="HU37" s="797"/>
      <c r="HV37" s="797"/>
      <c r="HW37" s="797"/>
      <c r="HX37" s="797"/>
      <c r="HY37" s="797"/>
      <c r="HZ37" s="797"/>
      <c r="IA37" s="797"/>
      <c r="IB37" s="797"/>
      <c r="IC37" s="797"/>
      <c r="ID37" s="797"/>
      <c r="IE37" s="797"/>
      <c r="IF37" s="798"/>
      <c r="IG37" s="798"/>
      <c r="IH37" s="798"/>
      <c r="II37" s="798"/>
      <c r="IJ37" s="798"/>
    </row>
    <row r="38" spans="1:244" ht="13.5" customHeight="1" x14ac:dyDescent="0.15">
      <c r="B38" s="797"/>
      <c r="C38" s="797"/>
      <c r="D38" s="797"/>
      <c r="E38" s="797"/>
      <c r="F38" s="797"/>
      <c r="G38" s="797"/>
      <c r="H38" s="797"/>
      <c r="I38" s="797"/>
      <c r="J38" s="646"/>
      <c r="K38" s="646"/>
      <c r="L38" s="646"/>
      <c r="M38" s="646"/>
      <c r="N38" s="646"/>
      <c r="O38" s="646"/>
      <c r="P38" s="646"/>
      <c r="Q38" s="646"/>
      <c r="R38" s="646"/>
      <c r="S38" s="646"/>
      <c r="T38" s="646"/>
      <c r="U38" s="646"/>
      <c r="V38" s="646"/>
      <c r="W38" s="646"/>
      <c r="X38" s="646"/>
      <c r="Y38" s="797"/>
      <c r="Z38" s="797"/>
      <c r="AA38" s="797"/>
      <c r="AB38" s="797"/>
      <c r="AC38" s="797"/>
      <c r="AD38" s="797"/>
      <c r="AE38" s="797"/>
      <c r="AF38" s="797"/>
      <c r="AG38" s="797"/>
      <c r="AH38" s="797"/>
      <c r="AI38" s="797"/>
      <c r="AJ38" s="797"/>
      <c r="AK38" s="797"/>
      <c r="AL38" s="797"/>
      <c r="AM38" s="797"/>
      <c r="AN38" s="797"/>
      <c r="AO38" s="797"/>
      <c r="AP38" s="797"/>
      <c r="AQ38" s="797"/>
      <c r="AR38" s="797"/>
      <c r="AS38" s="797"/>
      <c r="AT38" s="797"/>
      <c r="AU38" s="797"/>
      <c r="AV38" s="797"/>
      <c r="AW38" s="797"/>
      <c r="AX38" s="797"/>
      <c r="AY38" s="797"/>
      <c r="AZ38" s="797"/>
      <c r="BA38" s="797"/>
      <c r="BB38" s="797"/>
      <c r="BC38" s="797"/>
      <c r="BD38" s="797"/>
      <c r="BE38" s="797"/>
      <c r="BF38" s="797"/>
      <c r="BG38" s="797"/>
      <c r="BH38" s="797"/>
      <c r="BI38" s="797"/>
      <c r="BJ38" s="797"/>
      <c r="BK38" s="797"/>
      <c r="BL38" s="797"/>
      <c r="BM38" s="797"/>
      <c r="BN38" s="797"/>
      <c r="BO38" s="797"/>
      <c r="BP38" s="797"/>
      <c r="BQ38" s="797"/>
      <c r="BR38" s="797"/>
      <c r="BS38" s="797"/>
      <c r="BT38" s="797"/>
      <c r="BU38" s="797"/>
      <c r="BV38" s="797"/>
      <c r="BW38" s="797"/>
      <c r="BX38" s="797"/>
      <c r="BY38" s="797"/>
      <c r="BZ38" s="797"/>
      <c r="CA38" s="797"/>
      <c r="CB38" s="797"/>
      <c r="CC38" s="797"/>
      <c r="CD38" s="797"/>
      <c r="CE38" s="797"/>
      <c r="CF38" s="797"/>
      <c r="CG38" s="797"/>
      <c r="CH38" s="797"/>
      <c r="CI38" s="797"/>
      <c r="CJ38" s="797"/>
      <c r="CK38" s="797"/>
      <c r="CL38" s="797"/>
      <c r="CM38" s="797"/>
      <c r="CN38" s="797"/>
      <c r="CO38" s="797"/>
      <c r="CP38" s="797"/>
      <c r="CQ38" s="797"/>
      <c r="CR38" s="797"/>
      <c r="CS38" s="797"/>
      <c r="CT38" s="797"/>
      <c r="CU38" s="797"/>
      <c r="CV38" s="797"/>
      <c r="CW38" s="797"/>
      <c r="CX38" s="797"/>
      <c r="CY38" s="797"/>
      <c r="CZ38" s="797"/>
      <c r="DA38" s="797"/>
      <c r="DB38" s="797"/>
      <c r="DC38" s="797"/>
      <c r="DD38" s="797"/>
      <c r="DE38" s="797"/>
      <c r="DF38" s="797"/>
      <c r="DG38" s="797"/>
      <c r="DH38" s="797"/>
      <c r="DI38" s="797"/>
      <c r="DJ38" s="797"/>
      <c r="DK38" s="797"/>
      <c r="DL38" s="797"/>
      <c r="DM38" s="797"/>
      <c r="DN38" s="797"/>
      <c r="DO38" s="797"/>
      <c r="DP38" s="797"/>
      <c r="DQ38" s="797"/>
      <c r="DR38" s="797"/>
      <c r="DS38" s="797"/>
      <c r="DT38" s="797"/>
      <c r="DU38" s="797"/>
      <c r="DV38" s="797"/>
      <c r="DW38" s="797"/>
      <c r="DX38" s="797"/>
      <c r="DY38" s="797"/>
      <c r="DZ38" s="797"/>
      <c r="EA38" s="797"/>
      <c r="EB38" s="797"/>
      <c r="EC38" s="797"/>
      <c r="ED38" s="797"/>
      <c r="EE38" s="797"/>
      <c r="EF38" s="797"/>
      <c r="EG38" s="797"/>
      <c r="EH38" s="797"/>
      <c r="EI38" s="797"/>
      <c r="EJ38" s="797"/>
      <c r="EK38" s="797"/>
      <c r="EL38" s="797"/>
      <c r="EM38" s="797"/>
      <c r="EN38" s="797"/>
      <c r="EO38" s="797"/>
      <c r="EP38" s="797"/>
      <c r="EQ38" s="797"/>
      <c r="ER38" s="797"/>
      <c r="ES38" s="797"/>
      <c r="ET38" s="797"/>
      <c r="EU38" s="797"/>
      <c r="EV38" s="797"/>
      <c r="EW38" s="797"/>
      <c r="EX38" s="797"/>
      <c r="EY38" s="797"/>
      <c r="EZ38" s="797"/>
      <c r="FA38" s="797"/>
      <c r="FB38" s="797"/>
      <c r="FC38" s="797"/>
      <c r="FD38" s="797"/>
      <c r="FE38" s="797"/>
      <c r="FF38" s="797"/>
      <c r="FG38" s="797"/>
      <c r="FH38" s="797"/>
      <c r="FI38" s="797"/>
      <c r="FJ38" s="797"/>
      <c r="FK38" s="797"/>
      <c r="FL38" s="797"/>
      <c r="FM38" s="797"/>
      <c r="FN38" s="797"/>
      <c r="FO38" s="797"/>
      <c r="FP38" s="797"/>
      <c r="FQ38" s="797"/>
      <c r="FR38" s="797"/>
      <c r="FS38" s="797"/>
      <c r="FT38" s="797"/>
      <c r="FU38" s="797"/>
      <c r="FV38" s="797"/>
      <c r="FW38" s="797"/>
      <c r="FX38" s="797"/>
      <c r="FY38" s="797"/>
      <c r="FZ38" s="797"/>
      <c r="GA38" s="797"/>
      <c r="GB38" s="797"/>
      <c r="GC38" s="797"/>
      <c r="GD38" s="797"/>
      <c r="GE38" s="797"/>
      <c r="GF38" s="797"/>
      <c r="GG38" s="797"/>
      <c r="GW38" s="797"/>
      <c r="GX38" s="797"/>
      <c r="GY38" s="797"/>
      <c r="GZ38" s="797"/>
      <c r="HA38" s="797"/>
      <c r="HB38" s="797"/>
      <c r="HC38" s="797"/>
      <c r="HD38" s="797"/>
      <c r="HE38" s="797"/>
      <c r="HF38" s="797"/>
      <c r="HG38" s="797"/>
      <c r="HH38" s="797"/>
      <c r="HI38" s="797"/>
      <c r="HJ38" s="797"/>
      <c r="HK38" s="797"/>
      <c r="HL38" s="797"/>
      <c r="HM38" s="797"/>
      <c r="HN38" s="797"/>
      <c r="HO38" s="797"/>
      <c r="HP38" s="797"/>
      <c r="HQ38" s="797"/>
      <c r="HR38" s="797"/>
      <c r="HS38" s="797"/>
      <c r="HT38" s="797"/>
      <c r="HU38" s="797"/>
      <c r="HV38" s="797"/>
      <c r="HW38" s="797"/>
      <c r="HX38" s="797"/>
      <c r="HY38" s="797"/>
      <c r="HZ38" s="797"/>
      <c r="IA38" s="797"/>
      <c r="IB38" s="797"/>
      <c r="IC38" s="797"/>
      <c r="ID38" s="797"/>
      <c r="IE38" s="797"/>
      <c r="IF38" s="798"/>
      <c r="IG38" s="798"/>
      <c r="IH38" s="798"/>
      <c r="II38" s="798"/>
      <c r="IJ38" s="798"/>
    </row>
    <row r="39" spans="1:244" ht="13.5" customHeight="1" x14ac:dyDescent="0.15">
      <c r="B39" s="797"/>
      <c r="C39" s="797"/>
      <c r="D39" s="797"/>
      <c r="E39" s="797"/>
      <c r="F39" s="797"/>
      <c r="G39" s="797"/>
      <c r="H39" s="797"/>
      <c r="I39" s="797"/>
      <c r="J39" s="646"/>
      <c r="K39" s="646"/>
      <c r="L39" s="646"/>
      <c r="M39" s="646"/>
      <c r="N39" s="646"/>
      <c r="O39" s="646"/>
      <c r="P39" s="646"/>
      <c r="Q39" s="646"/>
      <c r="R39" s="646"/>
      <c r="S39" s="646"/>
      <c r="T39" s="646"/>
      <c r="U39" s="646"/>
      <c r="V39" s="646"/>
      <c r="W39" s="646"/>
      <c r="X39" s="646"/>
      <c r="Y39" s="797"/>
      <c r="Z39" s="797"/>
      <c r="AA39" s="797"/>
      <c r="AB39" s="797"/>
      <c r="AC39" s="797"/>
      <c r="AD39" s="797"/>
      <c r="AE39" s="797"/>
      <c r="AF39" s="797"/>
      <c r="AG39" s="797"/>
      <c r="AH39" s="797"/>
      <c r="AI39" s="797"/>
      <c r="AJ39" s="797"/>
      <c r="AK39" s="797"/>
      <c r="AL39" s="797"/>
      <c r="AM39" s="797"/>
      <c r="AN39" s="797"/>
      <c r="AO39" s="797"/>
      <c r="AP39" s="797"/>
      <c r="AQ39" s="797"/>
      <c r="AR39" s="797"/>
      <c r="AS39" s="797"/>
      <c r="AT39" s="797"/>
      <c r="AU39" s="797"/>
      <c r="AV39" s="797"/>
      <c r="AW39" s="797"/>
      <c r="AX39" s="797"/>
      <c r="AY39" s="797"/>
      <c r="AZ39" s="797"/>
      <c r="BA39" s="797"/>
      <c r="BB39" s="797"/>
      <c r="BC39" s="797"/>
      <c r="BD39" s="797"/>
      <c r="BE39" s="797"/>
      <c r="BF39" s="797"/>
      <c r="BG39" s="797"/>
      <c r="BH39" s="797"/>
      <c r="BI39" s="797"/>
      <c r="BJ39" s="797"/>
      <c r="BK39" s="797"/>
      <c r="BL39" s="797"/>
      <c r="BM39" s="797"/>
      <c r="BN39" s="797"/>
      <c r="BO39" s="797"/>
      <c r="BP39" s="797"/>
      <c r="BQ39" s="797"/>
      <c r="BR39" s="797"/>
      <c r="BS39" s="797"/>
      <c r="BT39" s="797"/>
      <c r="BU39" s="797"/>
      <c r="BV39" s="797"/>
      <c r="BW39" s="797"/>
      <c r="BX39" s="797"/>
      <c r="BY39" s="797"/>
      <c r="BZ39" s="797"/>
      <c r="CA39" s="797"/>
      <c r="CB39" s="797"/>
      <c r="CC39" s="797"/>
      <c r="CD39" s="797"/>
      <c r="CE39" s="797"/>
      <c r="CF39" s="797"/>
      <c r="CG39" s="797"/>
      <c r="CH39" s="797"/>
      <c r="CI39" s="797"/>
      <c r="CJ39" s="797"/>
      <c r="CK39" s="797"/>
      <c r="CL39" s="797"/>
      <c r="CM39" s="797"/>
      <c r="CN39" s="797"/>
      <c r="CO39" s="797"/>
      <c r="CP39" s="797"/>
      <c r="CQ39" s="797"/>
      <c r="CR39" s="797"/>
      <c r="CS39" s="797"/>
      <c r="CT39" s="797"/>
      <c r="CU39" s="797"/>
      <c r="CV39" s="797"/>
      <c r="CW39" s="797"/>
      <c r="CX39" s="797"/>
      <c r="CY39" s="797"/>
      <c r="CZ39" s="797"/>
      <c r="DA39" s="797"/>
      <c r="DB39" s="797"/>
      <c r="DC39" s="797"/>
      <c r="DD39" s="797"/>
      <c r="DE39" s="797"/>
      <c r="DF39" s="797"/>
      <c r="DG39" s="797"/>
      <c r="DH39" s="797"/>
      <c r="DI39" s="797"/>
      <c r="DJ39" s="797"/>
      <c r="DK39" s="797"/>
      <c r="DL39" s="797"/>
      <c r="DM39" s="797"/>
      <c r="DN39" s="797"/>
      <c r="DO39" s="797"/>
      <c r="DP39" s="797"/>
      <c r="DQ39" s="797"/>
      <c r="DR39" s="797"/>
      <c r="DS39" s="797"/>
      <c r="DT39" s="797"/>
      <c r="DU39" s="797"/>
      <c r="DV39" s="797"/>
      <c r="DW39" s="797"/>
      <c r="DX39" s="797"/>
      <c r="DY39" s="797"/>
      <c r="DZ39" s="797"/>
      <c r="EA39" s="797"/>
      <c r="EB39" s="797"/>
      <c r="EC39" s="797"/>
      <c r="ED39" s="797"/>
      <c r="EE39" s="797"/>
      <c r="EF39" s="797"/>
      <c r="EG39" s="797"/>
      <c r="EH39" s="797"/>
      <c r="EI39" s="797"/>
      <c r="EJ39" s="797"/>
      <c r="EK39" s="797"/>
      <c r="EL39" s="797"/>
      <c r="EM39" s="797"/>
      <c r="EN39" s="797"/>
      <c r="EO39" s="797"/>
      <c r="EP39" s="797"/>
      <c r="EQ39" s="797"/>
      <c r="ER39" s="797"/>
      <c r="ES39" s="797"/>
      <c r="ET39" s="797"/>
      <c r="EU39" s="797"/>
      <c r="EV39" s="797"/>
      <c r="EW39" s="797"/>
      <c r="EX39" s="797"/>
      <c r="EY39" s="797"/>
      <c r="EZ39" s="797"/>
      <c r="FA39" s="797"/>
      <c r="FB39" s="797"/>
      <c r="FC39" s="797"/>
      <c r="FD39" s="797"/>
      <c r="FE39" s="797"/>
      <c r="FF39" s="797"/>
      <c r="FG39" s="797"/>
      <c r="FH39" s="797"/>
      <c r="FI39" s="797"/>
      <c r="FJ39" s="797"/>
      <c r="FK39" s="797"/>
      <c r="FL39" s="797"/>
      <c r="FM39" s="797"/>
      <c r="FN39" s="797"/>
      <c r="FO39" s="797"/>
      <c r="FP39" s="797"/>
      <c r="FQ39" s="797"/>
      <c r="FR39" s="797"/>
      <c r="FS39" s="797"/>
      <c r="FT39" s="797"/>
      <c r="FU39" s="797"/>
      <c r="FV39" s="797"/>
      <c r="FW39" s="797"/>
      <c r="FX39" s="797"/>
      <c r="FY39" s="797"/>
      <c r="FZ39" s="797"/>
      <c r="GA39" s="797"/>
      <c r="GB39" s="797"/>
      <c r="GC39" s="797"/>
      <c r="GD39" s="797"/>
      <c r="GE39" s="797"/>
      <c r="GF39" s="797"/>
      <c r="GG39" s="797"/>
      <c r="GW39" s="797"/>
      <c r="GX39" s="797"/>
      <c r="GY39" s="797"/>
      <c r="GZ39" s="797"/>
      <c r="HA39" s="797"/>
      <c r="HB39" s="797"/>
      <c r="HC39" s="797"/>
      <c r="HD39" s="797"/>
      <c r="HE39" s="797"/>
      <c r="HF39" s="797"/>
      <c r="HG39" s="797"/>
      <c r="HH39" s="797"/>
      <c r="HI39" s="797"/>
      <c r="HJ39" s="797"/>
      <c r="HK39" s="797"/>
      <c r="HL39" s="797"/>
      <c r="HM39" s="797"/>
      <c r="HN39" s="797"/>
      <c r="HO39" s="797"/>
      <c r="HP39" s="797"/>
      <c r="HQ39" s="797"/>
      <c r="HR39" s="797"/>
      <c r="HS39" s="797"/>
      <c r="HT39" s="797"/>
      <c r="HU39" s="797"/>
      <c r="HV39" s="797"/>
      <c r="HW39" s="797"/>
      <c r="HX39" s="797"/>
      <c r="HY39" s="797"/>
      <c r="HZ39" s="797"/>
      <c r="IA39" s="797"/>
      <c r="IB39" s="797"/>
      <c r="IC39" s="797"/>
      <c r="ID39" s="797"/>
      <c r="IE39" s="797"/>
      <c r="IF39" s="798"/>
      <c r="IG39" s="798"/>
      <c r="IH39" s="798"/>
      <c r="II39" s="798"/>
      <c r="IJ39" s="798"/>
    </row>
    <row r="40" spans="1:244" ht="13.5" customHeight="1" x14ac:dyDescent="0.15">
      <c r="B40" s="797"/>
      <c r="C40" s="797"/>
      <c r="D40" s="797"/>
      <c r="E40" s="797"/>
      <c r="F40" s="797"/>
      <c r="G40" s="797"/>
      <c r="H40" s="797"/>
      <c r="I40" s="797"/>
      <c r="J40" s="646"/>
      <c r="K40" s="646"/>
      <c r="L40" s="646"/>
      <c r="M40" s="646"/>
      <c r="N40" s="646"/>
      <c r="O40" s="646"/>
      <c r="P40" s="646"/>
      <c r="Q40" s="646"/>
      <c r="R40" s="646"/>
      <c r="S40" s="646"/>
      <c r="T40" s="646"/>
      <c r="U40" s="646"/>
      <c r="V40" s="646"/>
      <c r="W40" s="646"/>
      <c r="X40" s="646"/>
      <c r="Y40" s="797"/>
      <c r="Z40" s="797"/>
      <c r="AA40" s="797"/>
      <c r="AB40" s="797"/>
      <c r="AC40" s="797"/>
      <c r="AD40" s="797"/>
      <c r="AE40" s="797"/>
      <c r="AF40" s="797"/>
      <c r="AG40" s="797"/>
      <c r="AH40" s="797"/>
      <c r="AI40" s="797"/>
      <c r="AJ40" s="797"/>
      <c r="AK40" s="797"/>
      <c r="AL40" s="797"/>
      <c r="AM40" s="797"/>
      <c r="AN40" s="797"/>
      <c r="AO40" s="797"/>
      <c r="AP40" s="797"/>
      <c r="AQ40" s="797"/>
      <c r="AR40" s="797"/>
      <c r="AS40" s="797"/>
      <c r="AT40" s="797"/>
      <c r="AU40" s="797"/>
      <c r="AV40" s="797"/>
      <c r="AW40" s="797"/>
      <c r="AX40" s="797"/>
      <c r="AY40" s="797"/>
      <c r="AZ40" s="797"/>
      <c r="BA40" s="797"/>
      <c r="BB40" s="797"/>
      <c r="BC40" s="797"/>
      <c r="BD40" s="797"/>
      <c r="BE40" s="797"/>
      <c r="BF40" s="797"/>
      <c r="BG40" s="797"/>
      <c r="BH40" s="797"/>
      <c r="BI40" s="797"/>
      <c r="BJ40" s="797"/>
      <c r="BK40" s="797"/>
      <c r="BL40" s="797"/>
      <c r="BM40" s="797"/>
      <c r="BN40" s="797"/>
      <c r="BO40" s="797"/>
      <c r="BP40" s="797"/>
      <c r="BQ40" s="797"/>
      <c r="BR40" s="797"/>
      <c r="BS40" s="797"/>
      <c r="BT40" s="797"/>
      <c r="BU40" s="797"/>
      <c r="BV40" s="797"/>
      <c r="BW40" s="797"/>
      <c r="BX40" s="797"/>
      <c r="BY40" s="797"/>
      <c r="BZ40" s="797"/>
      <c r="CA40" s="797"/>
      <c r="CB40" s="797"/>
      <c r="CC40" s="797"/>
      <c r="CD40" s="797"/>
      <c r="CE40" s="797"/>
      <c r="CF40" s="797"/>
      <c r="CG40" s="797"/>
      <c r="CH40" s="797"/>
      <c r="CI40" s="797"/>
      <c r="CJ40" s="797"/>
      <c r="CK40" s="797"/>
      <c r="CL40" s="797"/>
      <c r="CM40" s="797"/>
      <c r="CN40" s="797"/>
      <c r="CO40" s="797"/>
      <c r="CP40" s="797"/>
      <c r="CQ40" s="797"/>
      <c r="CR40" s="797"/>
      <c r="CS40" s="797"/>
      <c r="CT40" s="797"/>
      <c r="CU40" s="797"/>
      <c r="CV40" s="797"/>
      <c r="CW40" s="797"/>
      <c r="CX40" s="797"/>
      <c r="CY40" s="797"/>
      <c r="CZ40" s="797"/>
      <c r="DA40" s="797"/>
      <c r="DB40" s="797"/>
      <c r="DC40" s="797"/>
      <c r="DD40" s="797"/>
      <c r="DE40" s="797"/>
      <c r="DF40" s="797"/>
      <c r="DG40" s="797"/>
      <c r="DH40" s="797"/>
      <c r="DI40" s="797"/>
      <c r="DJ40" s="797"/>
      <c r="DK40" s="797"/>
      <c r="DL40" s="797"/>
      <c r="DM40" s="797"/>
      <c r="DN40" s="797"/>
      <c r="DO40" s="797"/>
      <c r="DP40" s="797"/>
      <c r="DQ40" s="797"/>
      <c r="DR40" s="797"/>
      <c r="DS40" s="797"/>
      <c r="DT40" s="797"/>
      <c r="DU40" s="797"/>
      <c r="DV40" s="797"/>
      <c r="DW40" s="797"/>
      <c r="DX40" s="797"/>
      <c r="DY40" s="797"/>
      <c r="DZ40" s="797"/>
      <c r="EA40" s="797"/>
      <c r="EB40" s="797"/>
      <c r="EC40" s="797"/>
      <c r="ED40" s="797"/>
      <c r="EE40" s="797"/>
      <c r="EF40" s="797"/>
      <c r="EG40" s="797"/>
      <c r="EH40" s="797"/>
      <c r="EI40" s="797"/>
      <c r="EJ40" s="797"/>
      <c r="EK40" s="797"/>
      <c r="EL40" s="797"/>
      <c r="EM40" s="797"/>
      <c r="EN40" s="797"/>
      <c r="EO40" s="797"/>
      <c r="EP40" s="797"/>
      <c r="EQ40" s="797"/>
      <c r="ER40" s="797"/>
      <c r="ES40" s="797"/>
      <c r="ET40" s="797"/>
      <c r="EU40" s="797"/>
      <c r="EV40" s="797"/>
      <c r="EW40" s="797"/>
      <c r="EX40" s="797"/>
      <c r="EY40" s="797"/>
      <c r="EZ40" s="797"/>
      <c r="FA40" s="797"/>
      <c r="FB40" s="797"/>
      <c r="FC40" s="797"/>
      <c r="FD40" s="797"/>
      <c r="FE40" s="797"/>
      <c r="FF40" s="797"/>
      <c r="FG40" s="797"/>
      <c r="FH40" s="797"/>
      <c r="FI40" s="797"/>
      <c r="FJ40" s="797"/>
      <c r="FK40" s="797"/>
      <c r="FL40" s="797"/>
      <c r="FM40" s="797"/>
      <c r="FN40" s="797"/>
      <c r="FO40" s="797"/>
      <c r="FP40" s="797"/>
      <c r="FQ40" s="797"/>
      <c r="FR40" s="797"/>
      <c r="FS40" s="797"/>
      <c r="FT40" s="797"/>
      <c r="FU40" s="797"/>
      <c r="FV40" s="797"/>
      <c r="FW40" s="797"/>
      <c r="FX40" s="797"/>
      <c r="FY40" s="797"/>
      <c r="FZ40" s="797"/>
      <c r="GA40" s="797"/>
      <c r="GB40" s="797"/>
      <c r="GC40" s="797"/>
      <c r="GD40" s="797"/>
      <c r="GE40" s="797"/>
      <c r="GF40" s="797"/>
      <c r="GG40" s="797"/>
      <c r="GW40" s="797"/>
      <c r="GX40" s="797"/>
      <c r="GY40" s="797"/>
      <c r="GZ40" s="797"/>
      <c r="HA40" s="797"/>
      <c r="HB40" s="797"/>
      <c r="HC40" s="797"/>
      <c r="HD40" s="797"/>
      <c r="HE40" s="797"/>
      <c r="HF40" s="797"/>
      <c r="HG40" s="797"/>
      <c r="HH40" s="797"/>
      <c r="HI40" s="797"/>
      <c r="HJ40" s="797"/>
      <c r="HK40" s="797"/>
      <c r="HL40" s="797"/>
      <c r="HM40" s="797"/>
      <c r="HN40" s="797"/>
      <c r="HO40" s="797"/>
      <c r="HP40" s="797"/>
      <c r="HQ40" s="797"/>
      <c r="HR40" s="797"/>
      <c r="HS40" s="797"/>
      <c r="HT40" s="797"/>
      <c r="HU40" s="797"/>
      <c r="HV40" s="797"/>
      <c r="HW40" s="797"/>
      <c r="HX40" s="797"/>
      <c r="HY40" s="797"/>
      <c r="HZ40" s="797"/>
      <c r="IA40" s="797"/>
      <c r="IB40" s="797"/>
      <c r="IC40" s="797"/>
      <c r="ID40" s="797"/>
      <c r="IE40" s="797"/>
      <c r="IF40" s="798"/>
      <c r="IG40" s="798"/>
      <c r="IH40" s="798"/>
      <c r="II40" s="798"/>
      <c r="IJ40" s="798"/>
    </row>
    <row r="41" spans="1:244" ht="13.5" customHeight="1" x14ac:dyDescent="0.15">
      <c r="B41" s="797"/>
      <c r="C41" s="797"/>
      <c r="D41" s="797"/>
      <c r="E41" s="797"/>
      <c r="F41" s="797"/>
      <c r="G41" s="797"/>
      <c r="H41" s="797"/>
      <c r="I41" s="797"/>
      <c r="J41" s="646"/>
      <c r="K41" s="646"/>
      <c r="L41" s="646"/>
      <c r="M41" s="646"/>
      <c r="N41" s="646"/>
      <c r="O41" s="646"/>
      <c r="P41" s="646"/>
      <c r="Q41" s="646"/>
      <c r="R41" s="646"/>
      <c r="S41" s="646"/>
      <c r="T41" s="646"/>
      <c r="U41" s="646"/>
      <c r="V41" s="646"/>
      <c r="W41" s="646"/>
      <c r="X41" s="646"/>
      <c r="Y41" s="797"/>
      <c r="Z41" s="797"/>
      <c r="AA41" s="797"/>
      <c r="AB41" s="797"/>
      <c r="AC41" s="797"/>
      <c r="AD41" s="797"/>
      <c r="AE41" s="797"/>
      <c r="AF41" s="797"/>
      <c r="AG41" s="797"/>
      <c r="AH41" s="797"/>
      <c r="AI41" s="797"/>
      <c r="AJ41" s="797"/>
      <c r="AK41" s="797"/>
      <c r="AL41" s="797"/>
      <c r="AM41" s="797"/>
      <c r="AN41" s="797"/>
      <c r="AO41" s="797"/>
      <c r="AP41" s="797"/>
      <c r="AQ41" s="797"/>
      <c r="AR41" s="797"/>
      <c r="AS41" s="797"/>
      <c r="AT41" s="797"/>
      <c r="AU41" s="797"/>
      <c r="AV41" s="797"/>
      <c r="AW41" s="797"/>
      <c r="AX41" s="797"/>
      <c r="AY41" s="797"/>
      <c r="AZ41" s="797"/>
      <c r="BA41" s="797"/>
      <c r="BB41" s="797"/>
      <c r="BC41" s="797"/>
      <c r="BD41" s="797"/>
      <c r="BE41" s="797"/>
      <c r="BF41" s="797"/>
      <c r="BG41" s="797"/>
      <c r="BH41" s="797"/>
      <c r="BI41" s="797"/>
      <c r="BJ41" s="797"/>
      <c r="BK41" s="797"/>
      <c r="BL41" s="797"/>
      <c r="BM41" s="797"/>
      <c r="BN41" s="797"/>
      <c r="BO41" s="797"/>
      <c r="BP41" s="797"/>
      <c r="BQ41" s="797"/>
      <c r="BR41" s="797"/>
      <c r="BS41" s="797"/>
      <c r="BT41" s="797"/>
      <c r="BU41" s="797"/>
      <c r="BV41" s="797"/>
      <c r="BW41" s="797"/>
      <c r="BX41" s="797"/>
      <c r="BY41" s="797"/>
      <c r="BZ41" s="797"/>
      <c r="CA41" s="797"/>
      <c r="CB41" s="797"/>
      <c r="CC41" s="797"/>
      <c r="CD41" s="797"/>
      <c r="CE41" s="797"/>
      <c r="CF41" s="797"/>
      <c r="CG41" s="797"/>
      <c r="CH41" s="797"/>
      <c r="CI41" s="797"/>
      <c r="CJ41" s="797"/>
      <c r="CK41" s="797"/>
      <c r="CL41" s="797"/>
      <c r="CM41" s="797"/>
      <c r="CN41" s="797"/>
      <c r="CO41" s="797"/>
      <c r="CP41" s="797"/>
      <c r="CQ41" s="797"/>
      <c r="CR41" s="797"/>
      <c r="CS41" s="797"/>
      <c r="CT41" s="797"/>
      <c r="CU41" s="797"/>
      <c r="CV41" s="797"/>
      <c r="CW41" s="797"/>
      <c r="CX41" s="797"/>
      <c r="CY41" s="797"/>
      <c r="CZ41" s="797"/>
      <c r="DA41" s="797"/>
      <c r="DB41" s="797"/>
      <c r="DC41" s="797"/>
      <c r="DD41" s="797"/>
      <c r="DE41" s="797"/>
      <c r="DF41" s="797"/>
      <c r="DG41" s="797"/>
      <c r="DH41" s="797"/>
      <c r="DI41" s="797"/>
      <c r="DJ41" s="797"/>
      <c r="DK41" s="797"/>
      <c r="DL41" s="797"/>
      <c r="DM41" s="797"/>
      <c r="DN41" s="797"/>
      <c r="DO41" s="797"/>
      <c r="DP41" s="797"/>
      <c r="DQ41" s="797"/>
      <c r="DR41" s="797"/>
      <c r="DS41" s="797"/>
      <c r="DT41" s="797"/>
      <c r="DU41" s="797"/>
      <c r="DV41" s="797"/>
      <c r="DW41" s="797"/>
      <c r="DX41" s="797"/>
      <c r="DY41" s="797"/>
      <c r="DZ41" s="797"/>
      <c r="EA41" s="797"/>
      <c r="EB41" s="797"/>
      <c r="EC41" s="797"/>
      <c r="ED41" s="797"/>
      <c r="EE41" s="797"/>
      <c r="EF41" s="797"/>
      <c r="EG41" s="797"/>
      <c r="EH41" s="797"/>
      <c r="EI41" s="797"/>
      <c r="EJ41" s="797"/>
      <c r="EK41" s="797"/>
      <c r="EL41" s="797"/>
      <c r="EM41" s="797"/>
      <c r="EN41" s="797"/>
      <c r="EO41" s="797"/>
      <c r="EP41" s="797"/>
      <c r="EQ41" s="797"/>
      <c r="ER41" s="797"/>
      <c r="ES41" s="797"/>
      <c r="ET41" s="797"/>
      <c r="EU41" s="797"/>
      <c r="EV41" s="797"/>
      <c r="EW41" s="797"/>
      <c r="EX41" s="797"/>
      <c r="EY41" s="797"/>
      <c r="EZ41" s="797"/>
      <c r="FA41" s="797"/>
      <c r="FB41" s="797"/>
      <c r="FC41" s="797"/>
      <c r="FD41" s="797"/>
      <c r="FE41" s="797"/>
      <c r="FF41" s="797"/>
      <c r="FG41" s="797"/>
      <c r="FH41" s="797"/>
      <c r="FI41" s="797"/>
      <c r="FJ41" s="797"/>
      <c r="FK41" s="797"/>
      <c r="FL41" s="797"/>
      <c r="FM41" s="797"/>
      <c r="FN41" s="797"/>
      <c r="FO41" s="797"/>
      <c r="FP41" s="797"/>
      <c r="FQ41" s="797"/>
      <c r="FR41" s="797"/>
      <c r="FS41" s="797"/>
      <c r="FT41" s="797"/>
      <c r="FU41" s="797"/>
      <c r="FV41" s="797"/>
      <c r="FW41" s="797"/>
      <c r="FX41" s="797"/>
      <c r="FY41" s="797"/>
      <c r="FZ41" s="797"/>
      <c r="GA41" s="797"/>
      <c r="GB41" s="797"/>
      <c r="GC41" s="797"/>
      <c r="GD41" s="797"/>
      <c r="GE41" s="797"/>
      <c r="GF41" s="797"/>
      <c r="GG41" s="797"/>
      <c r="GW41" s="797"/>
      <c r="GX41" s="797"/>
      <c r="GY41" s="797"/>
      <c r="GZ41" s="797"/>
      <c r="HA41" s="797"/>
      <c r="HB41" s="797"/>
      <c r="HC41" s="797"/>
      <c r="HD41" s="797"/>
      <c r="HE41" s="797"/>
      <c r="HF41" s="797"/>
      <c r="HG41" s="797"/>
      <c r="HH41" s="797"/>
      <c r="HI41" s="797"/>
      <c r="HJ41" s="797"/>
      <c r="HK41" s="797"/>
      <c r="HL41" s="797"/>
      <c r="HM41" s="797"/>
      <c r="HN41" s="797"/>
      <c r="HO41" s="797"/>
      <c r="HP41" s="797"/>
      <c r="HQ41" s="797"/>
      <c r="HR41" s="797"/>
      <c r="HS41" s="797"/>
      <c r="HT41" s="797"/>
      <c r="HU41" s="797"/>
      <c r="HV41" s="797"/>
      <c r="HW41" s="797"/>
      <c r="HX41" s="797"/>
      <c r="HY41" s="797"/>
      <c r="HZ41" s="797"/>
      <c r="IA41" s="797"/>
      <c r="IB41" s="797"/>
      <c r="IC41" s="797"/>
      <c r="ID41" s="797"/>
      <c r="IE41" s="797"/>
      <c r="IF41" s="798"/>
      <c r="IG41" s="798"/>
      <c r="IH41" s="798"/>
      <c r="II41" s="798"/>
      <c r="IJ41" s="798"/>
    </row>
    <row r="42" spans="1:244" ht="13.5" customHeight="1" x14ac:dyDescent="0.15">
      <c r="B42" s="797"/>
      <c r="C42" s="797"/>
      <c r="D42" s="797"/>
      <c r="E42" s="797"/>
      <c r="F42" s="797"/>
      <c r="G42" s="797"/>
      <c r="H42" s="797"/>
      <c r="I42" s="797"/>
      <c r="J42" s="646"/>
      <c r="K42" s="646"/>
      <c r="L42" s="646"/>
      <c r="M42" s="646"/>
      <c r="N42" s="646"/>
      <c r="O42" s="646"/>
      <c r="P42" s="646"/>
      <c r="Q42" s="646"/>
      <c r="R42" s="646"/>
      <c r="S42" s="646"/>
      <c r="T42" s="646"/>
      <c r="U42" s="646"/>
      <c r="V42" s="646"/>
      <c r="W42" s="646"/>
      <c r="X42" s="646"/>
      <c r="Y42" s="797"/>
      <c r="Z42" s="797"/>
      <c r="AA42" s="797"/>
      <c r="AB42" s="797"/>
      <c r="AC42" s="797"/>
      <c r="AD42" s="797"/>
      <c r="AE42" s="797"/>
      <c r="AF42" s="797"/>
      <c r="AG42" s="797"/>
      <c r="AH42" s="797"/>
      <c r="AI42" s="797"/>
      <c r="AJ42" s="797"/>
      <c r="AK42" s="797"/>
      <c r="AL42" s="797"/>
      <c r="AM42" s="797"/>
      <c r="AN42" s="797"/>
      <c r="AO42" s="797"/>
      <c r="AP42" s="797"/>
      <c r="AQ42" s="797"/>
      <c r="AR42" s="797"/>
      <c r="AS42" s="797"/>
      <c r="AT42" s="797"/>
      <c r="AU42" s="797"/>
      <c r="AV42" s="797"/>
      <c r="AW42" s="797"/>
      <c r="AX42" s="797"/>
      <c r="AY42" s="797"/>
      <c r="AZ42" s="797"/>
      <c r="BA42" s="797"/>
      <c r="BB42" s="797"/>
      <c r="BC42" s="797"/>
      <c r="BD42" s="797"/>
      <c r="BE42" s="797"/>
      <c r="BF42" s="797"/>
      <c r="BG42" s="797"/>
      <c r="BH42" s="797"/>
      <c r="BI42" s="797"/>
      <c r="BJ42" s="797"/>
      <c r="BK42" s="797"/>
      <c r="BL42" s="797"/>
      <c r="BM42" s="797"/>
      <c r="BN42" s="797"/>
      <c r="BO42" s="797"/>
      <c r="BP42" s="797"/>
      <c r="BQ42" s="797"/>
      <c r="BR42" s="797"/>
      <c r="BS42" s="797"/>
      <c r="BT42" s="797"/>
      <c r="BU42" s="797"/>
      <c r="BV42" s="797"/>
      <c r="BW42" s="797"/>
      <c r="BX42" s="797"/>
      <c r="BY42" s="797"/>
      <c r="BZ42" s="797"/>
      <c r="CA42" s="797"/>
      <c r="CB42" s="797"/>
      <c r="CC42" s="797"/>
      <c r="CD42" s="797"/>
      <c r="CE42" s="797"/>
      <c r="CF42" s="797"/>
      <c r="CG42" s="797"/>
      <c r="CH42" s="797"/>
      <c r="CI42" s="797"/>
      <c r="CJ42" s="797"/>
      <c r="CK42" s="797"/>
      <c r="CL42" s="797"/>
      <c r="CM42" s="797"/>
      <c r="CN42" s="797"/>
      <c r="CO42" s="797"/>
      <c r="CP42" s="797"/>
      <c r="CQ42" s="797"/>
      <c r="CR42" s="797"/>
      <c r="CS42" s="797"/>
      <c r="CT42" s="797"/>
      <c r="CU42" s="797"/>
      <c r="CV42" s="797"/>
      <c r="CW42" s="797"/>
      <c r="CX42" s="797"/>
      <c r="CY42" s="797"/>
      <c r="CZ42" s="797"/>
      <c r="DA42" s="797"/>
      <c r="DB42" s="797"/>
      <c r="DC42" s="797"/>
      <c r="DD42" s="797"/>
      <c r="DE42" s="797"/>
      <c r="DF42" s="797"/>
      <c r="DG42" s="797"/>
      <c r="DH42" s="797"/>
      <c r="DI42" s="797"/>
      <c r="DJ42" s="797"/>
      <c r="DK42" s="797"/>
      <c r="DL42" s="797"/>
      <c r="DM42" s="797"/>
      <c r="DN42" s="797"/>
      <c r="DO42" s="797"/>
      <c r="DP42" s="797"/>
      <c r="DQ42" s="797"/>
      <c r="DR42" s="797"/>
      <c r="DS42" s="797"/>
      <c r="DT42" s="797"/>
      <c r="DU42" s="797"/>
      <c r="DV42" s="797"/>
      <c r="DW42" s="797"/>
      <c r="DX42" s="797"/>
      <c r="DY42" s="797"/>
      <c r="DZ42" s="797"/>
      <c r="EA42" s="797"/>
      <c r="EB42" s="797"/>
      <c r="EC42" s="797"/>
      <c r="ED42" s="797"/>
      <c r="EE42" s="797"/>
      <c r="EF42" s="797"/>
      <c r="EG42" s="797"/>
      <c r="EH42" s="797"/>
      <c r="EI42" s="797"/>
      <c r="EJ42" s="797"/>
      <c r="EK42" s="797"/>
      <c r="EL42" s="797"/>
      <c r="EM42" s="797"/>
      <c r="EN42" s="797"/>
      <c r="EO42" s="797"/>
      <c r="EP42" s="797"/>
      <c r="EQ42" s="797"/>
      <c r="ER42" s="797"/>
      <c r="ES42" s="797"/>
      <c r="ET42" s="797"/>
      <c r="EU42" s="797"/>
      <c r="EV42" s="797"/>
      <c r="EW42" s="797"/>
      <c r="EX42" s="797"/>
      <c r="EY42" s="797"/>
      <c r="EZ42" s="797"/>
      <c r="FA42" s="797"/>
      <c r="FB42" s="797"/>
      <c r="FC42" s="797"/>
      <c r="FD42" s="797"/>
      <c r="FE42" s="797"/>
      <c r="FF42" s="797"/>
      <c r="FG42" s="797"/>
      <c r="FH42" s="797"/>
      <c r="FI42" s="797"/>
      <c r="FJ42" s="797"/>
      <c r="FK42" s="797"/>
      <c r="FL42" s="797"/>
      <c r="FM42" s="797"/>
      <c r="FN42" s="797"/>
      <c r="FO42" s="797"/>
      <c r="FP42" s="797"/>
      <c r="FQ42" s="797"/>
      <c r="FR42" s="797"/>
      <c r="FS42" s="797"/>
      <c r="FT42" s="797"/>
      <c r="FU42" s="797"/>
      <c r="FV42" s="797"/>
      <c r="FW42" s="797"/>
      <c r="FX42" s="797"/>
      <c r="FY42" s="797"/>
      <c r="FZ42" s="797"/>
      <c r="GA42" s="797"/>
      <c r="GB42" s="797"/>
      <c r="GC42" s="797"/>
      <c r="GD42" s="797"/>
      <c r="GE42" s="797"/>
      <c r="GF42" s="797"/>
      <c r="GG42" s="797"/>
      <c r="GW42" s="797"/>
      <c r="GX42" s="797"/>
      <c r="GY42" s="797"/>
      <c r="GZ42" s="797"/>
      <c r="HA42" s="797"/>
      <c r="HB42" s="797"/>
      <c r="HC42" s="797"/>
      <c r="HD42" s="797"/>
      <c r="HE42" s="797"/>
      <c r="HF42" s="797"/>
      <c r="HG42" s="797"/>
      <c r="HH42" s="797"/>
      <c r="HI42" s="797"/>
      <c r="HJ42" s="797"/>
      <c r="HK42" s="797"/>
      <c r="HL42" s="797"/>
      <c r="HM42" s="797"/>
      <c r="HN42" s="797"/>
      <c r="HO42" s="797"/>
      <c r="HP42" s="797"/>
      <c r="HQ42" s="797"/>
      <c r="HR42" s="797"/>
      <c r="HS42" s="797"/>
      <c r="HT42" s="797"/>
      <c r="HU42" s="797"/>
      <c r="HV42" s="797"/>
      <c r="HW42" s="797"/>
      <c r="HX42" s="797"/>
      <c r="HY42" s="797"/>
      <c r="HZ42" s="797"/>
      <c r="IA42" s="797"/>
      <c r="IB42" s="797"/>
      <c r="IC42" s="797"/>
      <c r="ID42" s="797"/>
      <c r="IE42" s="797"/>
      <c r="IF42" s="798"/>
      <c r="IG42" s="798"/>
      <c r="IH42" s="798"/>
      <c r="II42" s="798"/>
      <c r="IJ42" s="798"/>
    </row>
    <row r="43" spans="1:244" ht="13.5" customHeight="1" x14ac:dyDescent="0.15">
      <c r="B43" s="797"/>
      <c r="C43" s="797"/>
      <c r="D43" s="797"/>
      <c r="E43" s="797"/>
      <c r="F43" s="797"/>
      <c r="G43" s="797"/>
      <c r="H43" s="797"/>
      <c r="I43" s="797"/>
      <c r="J43" s="646"/>
      <c r="K43" s="646"/>
      <c r="L43" s="646"/>
      <c r="M43" s="646"/>
      <c r="N43" s="646"/>
      <c r="O43" s="646"/>
      <c r="P43" s="646"/>
      <c r="Q43" s="646"/>
      <c r="R43" s="646"/>
      <c r="S43" s="646"/>
      <c r="T43" s="646"/>
      <c r="U43" s="646"/>
      <c r="V43" s="646"/>
      <c r="W43" s="646"/>
      <c r="X43" s="646"/>
      <c r="Y43" s="797"/>
      <c r="Z43" s="797"/>
      <c r="AA43" s="797"/>
      <c r="AB43" s="797"/>
      <c r="AC43" s="797"/>
      <c r="AD43" s="797"/>
      <c r="AE43" s="797"/>
      <c r="AF43" s="797"/>
      <c r="AG43" s="797"/>
      <c r="AH43" s="797"/>
      <c r="AI43" s="797"/>
      <c r="AJ43" s="797"/>
      <c r="AK43" s="797"/>
      <c r="AL43" s="797"/>
      <c r="AM43" s="797"/>
      <c r="AN43" s="797"/>
      <c r="AO43" s="797"/>
      <c r="AP43" s="797"/>
      <c r="AQ43" s="797"/>
      <c r="AR43" s="797"/>
      <c r="AS43" s="797"/>
      <c r="AT43" s="797"/>
      <c r="AU43" s="797"/>
      <c r="AV43" s="797"/>
      <c r="AW43" s="797"/>
      <c r="AX43" s="797"/>
      <c r="AY43" s="797"/>
      <c r="AZ43" s="797"/>
      <c r="BA43" s="797"/>
      <c r="BB43" s="797"/>
      <c r="BC43" s="797"/>
      <c r="BD43" s="797"/>
      <c r="BE43" s="797"/>
      <c r="BF43" s="797"/>
      <c r="BG43" s="797"/>
      <c r="BH43" s="797"/>
      <c r="BI43" s="797"/>
      <c r="BJ43" s="797"/>
      <c r="BK43" s="797"/>
      <c r="BL43" s="797"/>
      <c r="BM43" s="797"/>
      <c r="BN43" s="797"/>
      <c r="BO43" s="797"/>
      <c r="BP43" s="797"/>
      <c r="BQ43" s="797"/>
      <c r="BR43" s="797"/>
      <c r="BS43" s="797"/>
      <c r="BT43" s="797"/>
      <c r="BU43" s="797"/>
      <c r="BV43" s="797"/>
      <c r="BW43" s="797"/>
      <c r="BX43" s="797"/>
      <c r="BY43" s="797"/>
      <c r="BZ43" s="797"/>
      <c r="CA43" s="797"/>
      <c r="CB43" s="797"/>
      <c r="CC43" s="797"/>
      <c r="CD43" s="797"/>
      <c r="CE43" s="797"/>
      <c r="CF43" s="797"/>
      <c r="CG43" s="797"/>
      <c r="CH43" s="797"/>
      <c r="CI43" s="797"/>
      <c r="CJ43" s="797"/>
      <c r="CK43" s="797"/>
      <c r="CL43" s="797"/>
      <c r="CM43" s="797"/>
      <c r="CN43" s="797"/>
      <c r="CO43" s="797"/>
      <c r="CP43" s="797"/>
      <c r="CQ43" s="797"/>
      <c r="CR43" s="797"/>
      <c r="CS43" s="797"/>
      <c r="CT43" s="797"/>
      <c r="CU43" s="797"/>
      <c r="CV43" s="797"/>
      <c r="CW43" s="797"/>
      <c r="CX43" s="797"/>
      <c r="CY43" s="797"/>
      <c r="CZ43" s="797"/>
      <c r="DA43" s="797"/>
      <c r="DB43" s="797"/>
      <c r="DC43" s="797"/>
      <c r="DD43" s="797"/>
      <c r="DE43" s="797"/>
      <c r="DF43" s="797"/>
      <c r="DG43" s="797"/>
      <c r="DH43" s="797"/>
      <c r="DI43" s="797"/>
      <c r="DJ43" s="797"/>
      <c r="DK43" s="797"/>
      <c r="DL43" s="797"/>
      <c r="DM43" s="797"/>
      <c r="DN43" s="797"/>
      <c r="DO43" s="797"/>
      <c r="DP43" s="797"/>
      <c r="DQ43" s="797"/>
      <c r="DR43" s="797"/>
      <c r="DS43" s="797"/>
      <c r="DT43" s="797"/>
      <c r="DU43" s="797"/>
      <c r="DV43" s="797"/>
      <c r="DW43" s="797"/>
      <c r="DX43" s="797"/>
      <c r="DY43" s="797"/>
      <c r="DZ43" s="797"/>
      <c r="EA43" s="797"/>
      <c r="EB43" s="797"/>
      <c r="EC43" s="797"/>
      <c r="ED43" s="797"/>
      <c r="EE43" s="797"/>
      <c r="EF43" s="797"/>
      <c r="EG43" s="797"/>
      <c r="EH43" s="797"/>
      <c r="EI43" s="797"/>
      <c r="EJ43" s="797"/>
      <c r="EK43" s="797"/>
      <c r="EL43" s="797"/>
      <c r="EM43" s="797"/>
      <c r="EN43" s="797"/>
      <c r="EO43" s="797"/>
      <c r="EP43" s="797"/>
      <c r="EQ43" s="797"/>
      <c r="ER43" s="797"/>
      <c r="ES43" s="797"/>
      <c r="ET43" s="797"/>
      <c r="EU43" s="797"/>
      <c r="EV43" s="797"/>
      <c r="EW43" s="797"/>
      <c r="EX43" s="797"/>
      <c r="EY43" s="797"/>
      <c r="EZ43" s="797"/>
      <c r="FA43" s="797"/>
      <c r="FB43" s="797"/>
      <c r="FC43" s="797"/>
      <c r="FD43" s="797"/>
      <c r="FE43" s="797"/>
      <c r="FF43" s="797"/>
      <c r="FG43" s="797"/>
      <c r="FH43" s="797"/>
      <c r="FI43" s="797"/>
      <c r="FJ43" s="797"/>
      <c r="FK43" s="797"/>
      <c r="FL43" s="797"/>
      <c r="FM43" s="797"/>
      <c r="FN43" s="797"/>
      <c r="FO43" s="797"/>
      <c r="FP43" s="797"/>
      <c r="FQ43" s="797"/>
      <c r="FR43" s="797"/>
      <c r="FS43" s="797"/>
      <c r="FT43" s="797"/>
      <c r="FU43" s="797"/>
      <c r="FV43" s="797"/>
      <c r="FW43" s="797"/>
      <c r="FX43" s="797"/>
      <c r="FY43" s="797"/>
      <c r="FZ43" s="797"/>
      <c r="GA43" s="797"/>
      <c r="GB43" s="797"/>
      <c r="GC43" s="797"/>
      <c r="GD43" s="797"/>
      <c r="GE43" s="797"/>
      <c r="GF43" s="797"/>
      <c r="GG43" s="797"/>
      <c r="GW43" s="797"/>
      <c r="GX43" s="797"/>
      <c r="GY43" s="797"/>
      <c r="GZ43" s="797"/>
      <c r="HA43" s="797"/>
      <c r="HB43" s="797"/>
      <c r="HC43" s="797"/>
      <c r="HD43" s="797"/>
      <c r="HE43" s="797"/>
      <c r="HF43" s="797"/>
      <c r="HG43" s="797"/>
      <c r="HH43" s="797"/>
      <c r="HI43" s="797"/>
      <c r="HJ43" s="797"/>
      <c r="HK43" s="797"/>
      <c r="HL43" s="797"/>
      <c r="HM43" s="797"/>
      <c r="HN43" s="797"/>
      <c r="HO43" s="797"/>
      <c r="HP43" s="797"/>
      <c r="HQ43" s="797"/>
      <c r="HR43" s="797"/>
      <c r="HS43" s="797"/>
      <c r="HT43" s="797"/>
      <c r="HU43" s="797"/>
      <c r="HV43" s="797"/>
      <c r="HW43" s="797"/>
      <c r="HX43" s="797"/>
      <c r="HY43" s="797"/>
      <c r="HZ43" s="797"/>
      <c r="IA43" s="797"/>
      <c r="IB43" s="797"/>
      <c r="IC43" s="797"/>
      <c r="ID43" s="797"/>
      <c r="IE43" s="797"/>
      <c r="IF43" s="798"/>
      <c r="IG43" s="798"/>
      <c r="IH43" s="798"/>
      <c r="II43" s="798"/>
      <c r="IJ43" s="798"/>
    </row>
    <row r="44" spans="1:244" ht="13.5" customHeight="1" x14ac:dyDescent="0.15">
      <c r="B44" s="797"/>
      <c r="C44" s="797"/>
      <c r="D44" s="797"/>
      <c r="E44" s="797"/>
      <c r="F44" s="797"/>
      <c r="G44" s="797"/>
      <c r="H44" s="797"/>
      <c r="I44" s="797"/>
      <c r="J44" s="646"/>
      <c r="K44" s="646"/>
      <c r="L44" s="646"/>
      <c r="M44" s="646"/>
      <c r="N44" s="646"/>
      <c r="O44" s="646"/>
      <c r="P44" s="646"/>
      <c r="Q44" s="646"/>
      <c r="R44" s="646"/>
      <c r="S44" s="646"/>
      <c r="T44" s="646"/>
      <c r="U44" s="646"/>
      <c r="V44" s="646"/>
      <c r="W44" s="646"/>
      <c r="X44" s="646"/>
      <c r="Y44" s="797"/>
      <c r="Z44" s="797"/>
      <c r="AA44" s="797"/>
      <c r="AB44" s="797"/>
      <c r="AC44" s="797"/>
      <c r="AD44" s="797"/>
      <c r="AE44" s="797"/>
      <c r="AF44" s="797"/>
      <c r="AG44" s="797"/>
      <c r="AH44" s="797"/>
      <c r="AI44" s="797"/>
      <c r="AJ44" s="797"/>
      <c r="AK44" s="797"/>
      <c r="AL44" s="797"/>
      <c r="AM44" s="797"/>
      <c r="AN44" s="797"/>
      <c r="AO44" s="797"/>
      <c r="AP44" s="797"/>
      <c r="AQ44" s="797"/>
      <c r="AR44" s="797"/>
      <c r="AS44" s="797"/>
      <c r="AT44" s="797"/>
      <c r="AU44" s="797"/>
      <c r="AV44" s="797"/>
      <c r="AW44" s="797"/>
      <c r="AX44" s="797"/>
      <c r="AY44" s="797"/>
      <c r="AZ44" s="797"/>
      <c r="BA44" s="797"/>
      <c r="BB44" s="797"/>
      <c r="BC44" s="797"/>
      <c r="BD44" s="797"/>
      <c r="BE44" s="797"/>
      <c r="BF44" s="797"/>
      <c r="BG44" s="797"/>
      <c r="BH44" s="797"/>
      <c r="BI44" s="797"/>
      <c r="BJ44" s="797"/>
      <c r="BK44" s="797"/>
      <c r="BL44" s="797"/>
      <c r="BM44" s="797"/>
      <c r="BN44" s="797"/>
      <c r="BO44" s="797"/>
      <c r="BP44" s="797"/>
      <c r="BQ44" s="797"/>
      <c r="BR44" s="797"/>
      <c r="BS44" s="797"/>
      <c r="BT44" s="797"/>
      <c r="BU44" s="797"/>
      <c r="BV44" s="797"/>
      <c r="BW44" s="797"/>
      <c r="BX44" s="797"/>
      <c r="BY44" s="797"/>
      <c r="BZ44" s="797"/>
      <c r="CA44" s="797"/>
      <c r="CB44" s="797"/>
      <c r="CC44" s="797"/>
      <c r="CD44" s="797"/>
      <c r="CE44" s="797"/>
      <c r="CF44" s="797"/>
      <c r="CG44" s="797"/>
      <c r="CH44" s="797"/>
      <c r="CI44" s="797"/>
      <c r="CJ44" s="797"/>
      <c r="CK44" s="797"/>
      <c r="CL44" s="797"/>
      <c r="CM44" s="797"/>
      <c r="CN44" s="797"/>
      <c r="CO44" s="797"/>
      <c r="CP44" s="797"/>
      <c r="CQ44" s="797"/>
      <c r="CR44" s="797"/>
      <c r="CS44" s="797"/>
      <c r="CT44" s="797"/>
      <c r="CU44" s="797"/>
      <c r="CV44" s="797"/>
      <c r="CW44" s="797"/>
      <c r="CX44" s="797"/>
      <c r="CY44" s="797"/>
      <c r="CZ44" s="797"/>
      <c r="DA44" s="797"/>
      <c r="DB44" s="797"/>
      <c r="DC44" s="797"/>
      <c r="DD44" s="797"/>
      <c r="DE44" s="797"/>
      <c r="DF44" s="797"/>
      <c r="DG44" s="797"/>
      <c r="DH44" s="797"/>
      <c r="DI44" s="797"/>
      <c r="DJ44" s="797"/>
      <c r="DK44" s="797"/>
      <c r="DL44" s="797"/>
      <c r="DM44" s="797"/>
      <c r="DN44" s="797"/>
      <c r="DO44" s="797"/>
      <c r="DP44" s="797"/>
      <c r="DQ44" s="797"/>
      <c r="DR44" s="797"/>
      <c r="DS44" s="797"/>
      <c r="DT44" s="797"/>
      <c r="DU44" s="797"/>
      <c r="DV44" s="797"/>
      <c r="DW44" s="797"/>
      <c r="DX44" s="797"/>
      <c r="DY44" s="797"/>
      <c r="DZ44" s="797"/>
      <c r="EA44" s="797"/>
      <c r="EB44" s="797"/>
      <c r="EC44" s="797"/>
      <c r="ED44" s="797"/>
      <c r="EE44" s="797"/>
      <c r="EF44" s="797"/>
      <c r="EG44" s="797"/>
      <c r="EH44" s="797"/>
      <c r="EI44" s="797"/>
      <c r="EJ44" s="797"/>
      <c r="EK44" s="797"/>
      <c r="EL44" s="797"/>
      <c r="EM44" s="797"/>
      <c r="EN44" s="797"/>
      <c r="EO44" s="797"/>
      <c r="EP44" s="797"/>
      <c r="EQ44" s="797"/>
      <c r="ER44" s="797"/>
      <c r="ES44" s="797"/>
      <c r="ET44" s="797"/>
      <c r="EU44" s="797"/>
      <c r="EV44" s="797"/>
      <c r="EW44" s="797"/>
      <c r="EX44" s="797"/>
      <c r="EY44" s="797"/>
      <c r="EZ44" s="797"/>
      <c r="FA44" s="797"/>
      <c r="FB44" s="797"/>
      <c r="FC44" s="797"/>
      <c r="FD44" s="797"/>
      <c r="FE44" s="797"/>
      <c r="FF44" s="797"/>
      <c r="FG44" s="797"/>
      <c r="FH44" s="797"/>
      <c r="FI44" s="797"/>
      <c r="FJ44" s="797"/>
      <c r="FK44" s="797"/>
      <c r="FL44" s="797"/>
      <c r="FM44" s="797"/>
      <c r="FN44" s="797"/>
      <c r="FO44" s="797"/>
      <c r="FP44" s="797"/>
      <c r="FQ44" s="797"/>
      <c r="FR44" s="797"/>
      <c r="FS44" s="797"/>
      <c r="FT44" s="797"/>
      <c r="FU44" s="797"/>
      <c r="FV44" s="797"/>
      <c r="FW44" s="797"/>
      <c r="FX44" s="797"/>
      <c r="FY44" s="797"/>
      <c r="FZ44" s="797"/>
      <c r="GA44" s="797"/>
      <c r="GB44" s="797"/>
      <c r="GC44" s="797"/>
      <c r="GD44" s="797"/>
      <c r="GE44" s="797"/>
      <c r="GF44" s="797"/>
      <c r="GG44" s="797"/>
      <c r="GW44" s="797"/>
      <c r="GX44" s="797"/>
      <c r="GY44" s="797"/>
      <c r="GZ44" s="797"/>
      <c r="HA44" s="797"/>
      <c r="HB44" s="797"/>
      <c r="HC44" s="797"/>
      <c r="HD44" s="797"/>
      <c r="HE44" s="797"/>
      <c r="HF44" s="797"/>
      <c r="HG44" s="797"/>
      <c r="HH44" s="797"/>
      <c r="HI44" s="797"/>
      <c r="HJ44" s="797"/>
      <c r="HK44" s="797"/>
      <c r="HL44" s="797"/>
      <c r="HM44" s="797"/>
      <c r="HN44" s="797"/>
      <c r="HO44" s="797"/>
      <c r="HP44" s="797"/>
      <c r="HQ44" s="797"/>
      <c r="HR44" s="797"/>
      <c r="HS44" s="797"/>
      <c r="HT44" s="797"/>
      <c r="HU44" s="797"/>
      <c r="HV44" s="797"/>
      <c r="HW44" s="797"/>
      <c r="HX44" s="797"/>
      <c r="HY44" s="797"/>
      <c r="HZ44" s="797"/>
      <c r="IA44" s="797"/>
      <c r="IB44" s="797"/>
      <c r="IC44" s="797"/>
      <c r="ID44" s="797"/>
      <c r="IE44" s="797"/>
      <c r="IF44" s="798"/>
      <c r="IG44" s="798"/>
      <c r="IH44" s="798"/>
      <c r="II44" s="798"/>
      <c r="IJ44" s="798"/>
    </row>
    <row r="45" spans="1:244" ht="13.5" customHeight="1" x14ac:dyDescent="0.15">
      <c r="B45" s="797"/>
      <c r="C45" s="797"/>
      <c r="D45" s="797"/>
      <c r="E45" s="797"/>
      <c r="F45" s="797"/>
      <c r="G45" s="797"/>
      <c r="H45" s="797"/>
      <c r="I45" s="797"/>
      <c r="J45" s="646"/>
      <c r="K45" s="646"/>
      <c r="L45" s="646"/>
      <c r="M45" s="646"/>
      <c r="N45" s="646"/>
      <c r="O45" s="646"/>
      <c r="P45" s="646"/>
      <c r="Q45" s="646"/>
      <c r="R45" s="646"/>
      <c r="S45" s="646"/>
      <c r="T45" s="646"/>
      <c r="U45" s="646"/>
      <c r="V45" s="646"/>
      <c r="W45" s="646"/>
      <c r="X45" s="646"/>
      <c r="Y45" s="797"/>
      <c r="Z45" s="797"/>
      <c r="AA45" s="797"/>
      <c r="AB45" s="797"/>
      <c r="AC45" s="797"/>
      <c r="AD45" s="797"/>
      <c r="AE45" s="797"/>
      <c r="AF45" s="797"/>
      <c r="AG45" s="797"/>
      <c r="AH45" s="797"/>
      <c r="AI45" s="797"/>
      <c r="AJ45" s="797"/>
      <c r="AK45" s="797"/>
      <c r="AL45" s="797"/>
      <c r="AM45" s="797"/>
      <c r="AN45" s="797"/>
      <c r="AO45" s="797"/>
      <c r="AP45" s="797"/>
      <c r="AQ45" s="797"/>
      <c r="AR45" s="797"/>
      <c r="AS45" s="797"/>
      <c r="AT45" s="797"/>
      <c r="AU45" s="797"/>
      <c r="AV45" s="797"/>
      <c r="AW45" s="797"/>
      <c r="AX45" s="797"/>
      <c r="AY45" s="797"/>
      <c r="AZ45" s="797"/>
      <c r="BA45" s="797"/>
      <c r="BB45" s="797"/>
      <c r="BC45" s="797"/>
      <c r="BD45" s="797"/>
      <c r="BE45" s="797"/>
      <c r="BF45" s="797"/>
      <c r="BG45" s="797"/>
      <c r="BH45" s="797"/>
      <c r="BI45" s="797"/>
      <c r="BJ45" s="797"/>
      <c r="BK45" s="797"/>
      <c r="BL45" s="797"/>
      <c r="BM45" s="797"/>
      <c r="BN45" s="797"/>
      <c r="BO45" s="797"/>
      <c r="BP45" s="797"/>
      <c r="BQ45" s="797"/>
      <c r="BR45" s="797"/>
      <c r="BS45" s="797"/>
      <c r="BT45" s="797"/>
      <c r="BU45" s="797"/>
      <c r="BV45" s="797"/>
      <c r="BW45" s="797"/>
      <c r="BX45" s="797"/>
      <c r="BY45" s="797"/>
      <c r="BZ45" s="797"/>
      <c r="CA45" s="797"/>
      <c r="CB45" s="797"/>
      <c r="CC45" s="797"/>
      <c r="CD45" s="797"/>
      <c r="CE45" s="797"/>
      <c r="CF45" s="797"/>
      <c r="CG45" s="797"/>
      <c r="CH45" s="797"/>
      <c r="CI45" s="797"/>
      <c r="CJ45" s="797"/>
      <c r="CK45" s="797"/>
      <c r="CL45" s="797"/>
      <c r="CM45" s="797"/>
      <c r="CN45" s="797"/>
      <c r="CO45" s="797"/>
      <c r="CP45" s="797"/>
      <c r="CQ45" s="797"/>
      <c r="CR45" s="797"/>
      <c r="CS45" s="797"/>
      <c r="CT45" s="797"/>
      <c r="CU45" s="797"/>
      <c r="CV45" s="797"/>
      <c r="CW45" s="797"/>
      <c r="CX45" s="797"/>
      <c r="CY45" s="797"/>
      <c r="CZ45" s="797"/>
      <c r="DA45" s="797"/>
      <c r="DB45" s="797"/>
      <c r="DC45" s="797"/>
      <c r="DD45" s="797"/>
      <c r="DE45" s="797"/>
      <c r="DF45" s="797"/>
      <c r="DG45" s="797"/>
      <c r="DH45" s="797"/>
      <c r="DI45" s="797"/>
      <c r="DJ45" s="797"/>
      <c r="DK45" s="797"/>
      <c r="DL45" s="797"/>
      <c r="DM45" s="797"/>
      <c r="DN45" s="797"/>
      <c r="DO45" s="797"/>
      <c r="DP45" s="797"/>
      <c r="DQ45" s="797"/>
      <c r="DR45" s="797"/>
      <c r="DS45" s="797"/>
      <c r="DT45" s="797"/>
      <c r="DU45" s="797"/>
      <c r="DV45" s="797"/>
      <c r="DW45" s="797"/>
      <c r="DX45" s="797"/>
      <c r="DY45" s="797"/>
      <c r="DZ45" s="797"/>
      <c r="EA45" s="797"/>
      <c r="EB45" s="797"/>
      <c r="EC45" s="797"/>
      <c r="ED45" s="797"/>
      <c r="EE45" s="797"/>
      <c r="EF45" s="797"/>
      <c r="EG45" s="797"/>
      <c r="EH45" s="797"/>
      <c r="EI45" s="797"/>
      <c r="EJ45" s="797"/>
      <c r="EK45" s="797"/>
      <c r="EL45" s="797"/>
      <c r="EM45" s="797"/>
      <c r="EN45" s="797"/>
      <c r="EO45" s="797"/>
      <c r="EP45" s="797"/>
      <c r="EQ45" s="797"/>
      <c r="ER45" s="797"/>
      <c r="ES45" s="797"/>
      <c r="ET45" s="797"/>
      <c r="EU45" s="797"/>
      <c r="EV45" s="797"/>
      <c r="EW45" s="797"/>
      <c r="EX45" s="797"/>
      <c r="EY45" s="797"/>
      <c r="EZ45" s="797"/>
      <c r="FA45" s="797"/>
      <c r="FB45" s="797"/>
      <c r="FC45" s="797"/>
      <c r="FD45" s="797"/>
      <c r="FE45" s="797"/>
      <c r="FF45" s="797"/>
      <c r="FG45" s="797"/>
      <c r="FH45" s="797"/>
      <c r="FI45" s="797"/>
      <c r="FJ45" s="797"/>
      <c r="FK45" s="797"/>
      <c r="FL45" s="797"/>
      <c r="FM45" s="797"/>
      <c r="FN45" s="797"/>
      <c r="FO45" s="797"/>
      <c r="FP45" s="797"/>
      <c r="FQ45" s="797"/>
      <c r="FR45" s="797"/>
      <c r="FS45" s="797"/>
      <c r="FT45" s="797"/>
      <c r="FU45" s="797"/>
      <c r="FV45" s="797"/>
      <c r="FW45" s="797"/>
      <c r="FX45" s="797"/>
      <c r="FY45" s="797"/>
      <c r="FZ45" s="797"/>
      <c r="GA45" s="797"/>
      <c r="GB45" s="797"/>
      <c r="GC45" s="797"/>
      <c r="GD45" s="797"/>
      <c r="GE45" s="797"/>
      <c r="GF45" s="797"/>
      <c r="GG45" s="797"/>
      <c r="GW45" s="797"/>
      <c r="GX45" s="797"/>
      <c r="GY45" s="797"/>
      <c r="GZ45" s="797"/>
      <c r="HA45" s="797"/>
      <c r="HB45" s="797"/>
      <c r="HC45" s="797"/>
      <c r="HD45" s="797"/>
      <c r="HE45" s="797"/>
      <c r="HF45" s="797"/>
      <c r="HG45" s="797"/>
      <c r="HH45" s="797"/>
      <c r="HI45" s="797"/>
      <c r="HJ45" s="797"/>
      <c r="HK45" s="797"/>
      <c r="HL45" s="797"/>
      <c r="HM45" s="797"/>
      <c r="HN45" s="797"/>
      <c r="HO45" s="797"/>
      <c r="HP45" s="797"/>
      <c r="HQ45" s="797"/>
      <c r="HR45" s="797"/>
      <c r="HS45" s="797"/>
      <c r="HT45" s="797"/>
      <c r="HU45" s="797"/>
      <c r="HV45" s="797"/>
      <c r="HW45" s="797"/>
      <c r="HX45" s="797"/>
      <c r="HY45" s="797"/>
      <c r="HZ45" s="797"/>
      <c r="IA45" s="797"/>
      <c r="IB45" s="797"/>
      <c r="IC45" s="797"/>
      <c r="ID45" s="797"/>
      <c r="IE45" s="797"/>
      <c r="IF45" s="798"/>
      <c r="IG45" s="798"/>
      <c r="IH45" s="798"/>
      <c r="II45" s="798"/>
      <c r="IJ45" s="798"/>
    </row>
    <row r="46" spans="1:244" ht="13.5" customHeight="1" x14ac:dyDescent="0.15">
      <c r="B46" s="797"/>
      <c r="C46" s="797"/>
      <c r="D46" s="797"/>
      <c r="E46" s="797"/>
      <c r="F46" s="797"/>
      <c r="G46" s="797"/>
      <c r="H46" s="797"/>
      <c r="I46" s="797"/>
      <c r="J46" s="646"/>
      <c r="K46" s="646"/>
      <c r="L46" s="646"/>
      <c r="M46" s="646"/>
      <c r="N46" s="646"/>
      <c r="O46" s="646"/>
      <c r="P46" s="646"/>
      <c r="Q46" s="646"/>
      <c r="R46" s="646"/>
      <c r="S46" s="646"/>
      <c r="T46" s="646"/>
      <c r="U46" s="646"/>
      <c r="V46" s="646"/>
      <c r="W46" s="646"/>
      <c r="X46" s="646"/>
      <c r="Y46" s="797"/>
      <c r="Z46" s="797"/>
      <c r="AA46" s="797"/>
      <c r="AB46" s="797"/>
      <c r="AC46" s="797"/>
      <c r="AD46" s="797"/>
      <c r="AE46" s="797"/>
      <c r="AF46" s="797"/>
      <c r="AG46" s="797"/>
      <c r="AH46" s="797"/>
      <c r="AI46" s="797"/>
      <c r="AJ46" s="797"/>
      <c r="AK46" s="797"/>
      <c r="AL46" s="797"/>
      <c r="AM46" s="797"/>
      <c r="AN46" s="797"/>
      <c r="AO46" s="797"/>
      <c r="AP46" s="797"/>
      <c r="AQ46" s="797"/>
      <c r="AR46" s="797"/>
      <c r="AS46" s="797"/>
      <c r="AT46" s="797"/>
      <c r="AU46" s="797"/>
      <c r="AV46" s="797"/>
      <c r="AW46" s="797"/>
      <c r="AX46" s="797"/>
      <c r="AY46" s="797"/>
      <c r="AZ46" s="797"/>
      <c r="BA46" s="797"/>
      <c r="BB46" s="797"/>
      <c r="BC46" s="797"/>
      <c r="BD46" s="797"/>
      <c r="BE46" s="797"/>
      <c r="BF46" s="797"/>
      <c r="BG46" s="797"/>
      <c r="BH46" s="797"/>
      <c r="BI46" s="797"/>
      <c r="BJ46" s="797"/>
      <c r="BK46" s="797"/>
      <c r="BL46" s="797"/>
      <c r="BM46" s="797"/>
      <c r="BN46" s="797"/>
      <c r="BO46" s="797"/>
      <c r="BP46" s="797"/>
      <c r="BQ46" s="797"/>
      <c r="BR46" s="797"/>
      <c r="BS46" s="797"/>
      <c r="BT46" s="797"/>
      <c r="BU46" s="797"/>
      <c r="BV46" s="797"/>
      <c r="BW46" s="797"/>
      <c r="BX46" s="797"/>
      <c r="BY46" s="797"/>
      <c r="BZ46" s="797"/>
      <c r="CA46" s="797"/>
      <c r="CB46" s="797"/>
      <c r="CC46" s="797"/>
      <c r="CD46" s="797"/>
      <c r="CE46" s="797"/>
      <c r="CF46" s="797"/>
      <c r="CG46" s="797"/>
      <c r="CH46" s="797"/>
      <c r="CI46" s="797"/>
      <c r="CJ46" s="797"/>
      <c r="CK46" s="797"/>
      <c r="CL46" s="797"/>
      <c r="CM46" s="797"/>
      <c r="CN46" s="797"/>
      <c r="CO46" s="797"/>
      <c r="CP46" s="797"/>
      <c r="CQ46" s="797"/>
      <c r="CR46" s="797"/>
      <c r="CS46" s="797"/>
      <c r="CT46" s="797"/>
      <c r="CU46" s="797"/>
      <c r="CV46" s="797"/>
      <c r="CW46" s="797"/>
      <c r="CX46" s="797"/>
      <c r="CY46" s="797"/>
      <c r="CZ46" s="797"/>
      <c r="DA46" s="797"/>
      <c r="DB46" s="797"/>
      <c r="DC46" s="797"/>
      <c r="DD46" s="797"/>
      <c r="DE46" s="797"/>
      <c r="DF46" s="797"/>
      <c r="DG46" s="797"/>
      <c r="DH46" s="797"/>
      <c r="DI46" s="797"/>
      <c r="DJ46" s="797"/>
      <c r="DK46" s="797"/>
      <c r="DL46" s="797"/>
      <c r="DM46" s="797"/>
      <c r="DN46" s="797"/>
      <c r="DO46" s="797"/>
      <c r="DP46" s="797"/>
      <c r="DQ46" s="797"/>
      <c r="DR46" s="797"/>
      <c r="DS46" s="797"/>
      <c r="DT46" s="797"/>
      <c r="DU46" s="797"/>
      <c r="DV46" s="797"/>
      <c r="DW46" s="797"/>
      <c r="DX46" s="797"/>
      <c r="DY46" s="797"/>
      <c r="DZ46" s="797"/>
      <c r="EA46" s="797"/>
      <c r="EB46" s="797"/>
      <c r="EC46" s="797"/>
      <c r="ED46" s="797"/>
      <c r="EE46" s="797"/>
      <c r="EF46" s="797"/>
      <c r="EG46" s="797"/>
      <c r="EH46" s="797"/>
      <c r="EI46" s="797"/>
      <c r="EJ46" s="797"/>
      <c r="EK46" s="797"/>
      <c r="EL46" s="797"/>
      <c r="EM46" s="797"/>
      <c r="EN46" s="797"/>
      <c r="EO46" s="797"/>
      <c r="EP46" s="797"/>
      <c r="EQ46" s="797"/>
      <c r="ER46" s="797"/>
      <c r="ES46" s="797"/>
      <c r="ET46" s="797"/>
      <c r="EU46" s="797"/>
      <c r="EV46" s="797"/>
      <c r="EW46" s="797"/>
      <c r="EX46" s="797"/>
      <c r="EY46" s="797"/>
      <c r="EZ46" s="797"/>
      <c r="FA46" s="797"/>
      <c r="FB46" s="797"/>
      <c r="FC46" s="797"/>
      <c r="FD46" s="797"/>
      <c r="FE46" s="797"/>
      <c r="FF46" s="797"/>
      <c r="FG46" s="797"/>
      <c r="FH46" s="797"/>
      <c r="FI46" s="797"/>
      <c r="FJ46" s="797"/>
      <c r="FK46" s="797"/>
      <c r="FL46" s="797"/>
      <c r="FM46" s="797"/>
      <c r="FN46" s="797"/>
      <c r="FO46" s="797"/>
      <c r="FP46" s="797"/>
      <c r="FQ46" s="797"/>
      <c r="FR46" s="797"/>
      <c r="FS46" s="797"/>
      <c r="FT46" s="797"/>
      <c r="FU46" s="797"/>
      <c r="FV46" s="797"/>
      <c r="FW46" s="797"/>
      <c r="FX46" s="797"/>
      <c r="FY46" s="797"/>
      <c r="FZ46" s="797"/>
      <c r="GA46" s="797"/>
      <c r="GB46" s="797"/>
      <c r="GC46" s="797"/>
      <c r="GD46" s="797"/>
      <c r="GE46" s="797"/>
      <c r="GF46" s="797"/>
      <c r="GG46" s="797"/>
      <c r="GW46" s="797"/>
      <c r="GX46" s="797"/>
      <c r="GY46" s="797"/>
      <c r="GZ46" s="797"/>
      <c r="HA46" s="797"/>
      <c r="HB46" s="797"/>
      <c r="HC46" s="797"/>
      <c r="HD46" s="797"/>
      <c r="HE46" s="797"/>
      <c r="HF46" s="797"/>
      <c r="HG46" s="797"/>
      <c r="HH46" s="797"/>
      <c r="HI46" s="797"/>
      <c r="HJ46" s="797"/>
      <c r="HK46" s="797"/>
      <c r="HL46" s="797"/>
      <c r="HM46" s="797"/>
      <c r="HN46" s="797"/>
      <c r="HO46" s="797"/>
      <c r="HP46" s="797"/>
      <c r="HQ46" s="797"/>
      <c r="HR46" s="797"/>
      <c r="HS46" s="797"/>
      <c r="HT46" s="797"/>
      <c r="HU46" s="797"/>
      <c r="HV46" s="797"/>
      <c r="HW46" s="797"/>
      <c r="HX46" s="797"/>
      <c r="HY46" s="797"/>
      <c r="HZ46" s="797"/>
      <c r="IA46" s="797"/>
      <c r="IB46" s="797"/>
      <c r="IC46" s="797"/>
      <c r="ID46" s="797"/>
      <c r="IE46" s="797"/>
      <c r="IF46" s="798"/>
      <c r="IG46" s="798"/>
      <c r="IH46" s="798"/>
      <c r="II46" s="798"/>
      <c r="IJ46" s="798"/>
    </row>
    <row r="47" spans="1:244" ht="13.5" customHeight="1" x14ac:dyDescent="0.15">
      <c r="B47" s="797"/>
      <c r="C47" s="797"/>
      <c r="D47" s="797"/>
      <c r="E47" s="797"/>
      <c r="F47" s="797"/>
      <c r="G47" s="797"/>
      <c r="H47" s="797"/>
      <c r="I47" s="797"/>
      <c r="J47" s="646"/>
      <c r="K47" s="646"/>
      <c r="L47" s="646"/>
      <c r="M47" s="646"/>
      <c r="N47" s="646"/>
      <c r="O47" s="646"/>
      <c r="P47" s="646"/>
      <c r="Q47" s="646"/>
      <c r="R47" s="646"/>
      <c r="S47" s="646"/>
      <c r="T47" s="646"/>
      <c r="U47" s="646"/>
      <c r="V47" s="646"/>
      <c r="W47" s="646"/>
      <c r="X47" s="646"/>
      <c r="Y47" s="797"/>
      <c r="Z47" s="797"/>
      <c r="AA47" s="797"/>
      <c r="AB47" s="797"/>
      <c r="AC47" s="797"/>
      <c r="AD47" s="797"/>
      <c r="AE47" s="797"/>
      <c r="AF47" s="797"/>
      <c r="AG47" s="797"/>
      <c r="AH47" s="797"/>
      <c r="AI47" s="797"/>
      <c r="AJ47" s="797"/>
      <c r="AK47" s="797"/>
      <c r="AL47" s="797"/>
      <c r="AM47" s="797"/>
      <c r="AN47" s="797"/>
      <c r="AO47" s="797"/>
      <c r="AP47" s="797"/>
      <c r="AQ47" s="797"/>
      <c r="AR47" s="797"/>
      <c r="AS47" s="797"/>
      <c r="AT47" s="797"/>
      <c r="AU47" s="797"/>
      <c r="AV47" s="797"/>
      <c r="AW47" s="797"/>
      <c r="AX47" s="797"/>
      <c r="AY47" s="797"/>
      <c r="AZ47" s="797"/>
      <c r="BA47" s="797"/>
      <c r="BB47" s="797"/>
      <c r="BC47" s="797"/>
      <c r="BD47" s="797"/>
      <c r="BE47" s="797"/>
      <c r="BF47" s="797"/>
      <c r="BG47" s="797"/>
      <c r="BH47" s="797"/>
      <c r="BI47" s="797"/>
      <c r="BJ47" s="797"/>
      <c r="BK47" s="797"/>
      <c r="BL47" s="797"/>
      <c r="BM47" s="797"/>
      <c r="BN47" s="797"/>
      <c r="BO47" s="797"/>
      <c r="BP47" s="797"/>
      <c r="BQ47" s="797"/>
      <c r="BR47" s="797"/>
      <c r="BS47" s="797"/>
      <c r="BT47" s="797"/>
      <c r="BU47" s="797"/>
      <c r="BV47" s="797"/>
      <c r="BW47" s="797"/>
      <c r="BX47" s="797"/>
      <c r="BY47" s="797"/>
      <c r="BZ47" s="797"/>
      <c r="CA47" s="797"/>
      <c r="CB47" s="797"/>
      <c r="CC47" s="797"/>
      <c r="CD47" s="797"/>
      <c r="CE47" s="797"/>
      <c r="CF47" s="797"/>
      <c r="CG47" s="797"/>
      <c r="CH47" s="797"/>
      <c r="CI47" s="797"/>
      <c r="CJ47" s="797"/>
      <c r="CK47" s="797"/>
      <c r="CL47" s="797"/>
      <c r="CM47" s="797"/>
      <c r="CN47" s="797"/>
      <c r="CO47" s="797"/>
      <c r="CP47" s="797"/>
      <c r="CQ47" s="797"/>
      <c r="CR47" s="797"/>
      <c r="CS47" s="797"/>
      <c r="CT47" s="797"/>
      <c r="CU47" s="797"/>
      <c r="CV47" s="797"/>
      <c r="CW47" s="797"/>
      <c r="CX47" s="797"/>
      <c r="CY47" s="797"/>
      <c r="CZ47" s="797"/>
      <c r="DA47" s="797"/>
      <c r="DB47" s="797"/>
      <c r="DC47" s="797"/>
      <c r="DD47" s="797"/>
      <c r="DE47" s="797"/>
      <c r="DF47" s="797"/>
      <c r="DG47" s="797"/>
      <c r="DH47" s="797"/>
      <c r="DI47" s="797"/>
      <c r="DJ47" s="797"/>
      <c r="DK47" s="797"/>
      <c r="DL47" s="797"/>
      <c r="DM47" s="797"/>
      <c r="DN47" s="797"/>
      <c r="DO47" s="797"/>
      <c r="DP47" s="797"/>
      <c r="DQ47" s="797"/>
      <c r="DR47" s="797"/>
      <c r="DS47" s="797"/>
      <c r="DT47" s="797"/>
      <c r="DU47" s="797"/>
      <c r="DV47" s="797"/>
      <c r="DW47" s="797"/>
      <c r="DX47" s="797"/>
      <c r="DY47" s="797"/>
      <c r="DZ47" s="797"/>
      <c r="EA47" s="797"/>
      <c r="EB47" s="797"/>
      <c r="EC47" s="797"/>
      <c r="ED47" s="797"/>
      <c r="EE47" s="797"/>
      <c r="EF47" s="797"/>
      <c r="EG47" s="797"/>
      <c r="EH47" s="797"/>
      <c r="EI47" s="797"/>
      <c r="EJ47" s="797"/>
      <c r="EK47" s="797"/>
      <c r="EL47" s="797"/>
      <c r="EM47" s="797"/>
      <c r="EN47" s="797"/>
      <c r="EO47" s="797"/>
      <c r="EP47" s="797"/>
      <c r="EQ47" s="797"/>
      <c r="ER47" s="797"/>
      <c r="ES47" s="797"/>
      <c r="ET47" s="797"/>
      <c r="EU47" s="797"/>
      <c r="EV47" s="797"/>
      <c r="EW47" s="797"/>
      <c r="EX47" s="797"/>
      <c r="EY47" s="797"/>
      <c r="EZ47" s="797"/>
      <c r="FA47" s="797"/>
      <c r="FB47" s="797"/>
      <c r="FC47" s="797"/>
      <c r="FD47" s="797"/>
      <c r="FE47" s="797"/>
      <c r="FF47" s="797"/>
      <c r="FG47" s="797"/>
      <c r="FH47" s="797"/>
      <c r="FI47" s="797"/>
      <c r="FJ47" s="797"/>
      <c r="FK47" s="797"/>
      <c r="FL47" s="797"/>
      <c r="FM47" s="797"/>
      <c r="FN47" s="797"/>
      <c r="FO47" s="797"/>
      <c r="FP47" s="797"/>
      <c r="FQ47" s="797"/>
      <c r="FR47" s="797"/>
      <c r="FS47" s="797"/>
      <c r="FT47" s="797"/>
      <c r="FU47" s="797"/>
      <c r="FV47" s="797"/>
      <c r="FW47" s="797"/>
      <c r="FX47" s="797"/>
      <c r="FY47" s="797"/>
      <c r="FZ47" s="797"/>
      <c r="GA47" s="797"/>
      <c r="GB47" s="797"/>
      <c r="GC47" s="797"/>
      <c r="GD47" s="797"/>
      <c r="GE47" s="797"/>
      <c r="GF47" s="797"/>
      <c r="GG47" s="797"/>
      <c r="GW47" s="797"/>
      <c r="GX47" s="797"/>
      <c r="GY47" s="797"/>
      <c r="GZ47" s="797"/>
      <c r="HA47" s="797"/>
      <c r="HB47" s="797"/>
      <c r="HC47" s="797"/>
      <c r="HD47" s="797"/>
      <c r="HE47" s="797"/>
      <c r="HF47" s="797"/>
      <c r="HG47" s="797"/>
      <c r="HH47" s="797"/>
      <c r="HI47" s="797"/>
      <c r="HJ47" s="797"/>
      <c r="HK47" s="797"/>
      <c r="HL47" s="797"/>
      <c r="HM47" s="797"/>
      <c r="HN47" s="797"/>
      <c r="HO47" s="797"/>
      <c r="HP47" s="797"/>
      <c r="HQ47" s="797"/>
      <c r="HR47" s="797"/>
      <c r="HS47" s="797"/>
      <c r="HT47" s="797"/>
      <c r="HU47" s="797"/>
      <c r="HV47" s="797"/>
      <c r="HW47" s="797"/>
      <c r="HX47" s="797"/>
      <c r="HY47" s="797"/>
      <c r="HZ47" s="797"/>
      <c r="IA47" s="797"/>
      <c r="IB47" s="797"/>
      <c r="IC47" s="797"/>
      <c r="ID47" s="797"/>
      <c r="IE47" s="797"/>
      <c r="IF47" s="798"/>
      <c r="IG47" s="798"/>
      <c r="IH47" s="798"/>
      <c r="II47" s="798"/>
      <c r="IJ47" s="798"/>
    </row>
    <row r="48" spans="1:244" ht="13.5" customHeight="1" x14ac:dyDescent="0.15">
      <c r="B48" s="797"/>
      <c r="C48" s="797"/>
      <c r="D48" s="797"/>
      <c r="E48" s="797"/>
      <c r="F48" s="797"/>
      <c r="G48" s="797"/>
      <c r="H48" s="797"/>
      <c r="I48" s="797"/>
      <c r="J48" s="646"/>
      <c r="K48" s="646"/>
      <c r="L48" s="646"/>
      <c r="M48" s="646"/>
      <c r="N48" s="646"/>
      <c r="O48" s="646"/>
      <c r="P48" s="646"/>
      <c r="Q48" s="646"/>
      <c r="R48" s="646"/>
      <c r="S48" s="646"/>
      <c r="T48" s="646"/>
      <c r="U48" s="646"/>
      <c r="V48" s="646"/>
      <c r="W48" s="646"/>
      <c r="X48" s="646"/>
      <c r="Y48" s="797"/>
      <c r="Z48" s="797"/>
      <c r="AA48" s="797"/>
      <c r="AB48" s="797"/>
      <c r="AC48" s="797"/>
      <c r="AD48" s="797"/>
      <c r="AE48" s="797"/>
      <c r="AF48" s="797"/>
      <c r="AG48" s="797"/>
      <c r="AH48" s="797"/>
      <c r="AI48" s="797"/>
      <c r="AJ48" s="797"/>
      <c r="AK48" s="797"/>
      <c r="AL48" s="797"/>
      <c r="AM48" s="797"/>
      <c r="AN48" s="797"/>
      <c r="AO48" s="797"/>
      <c r="AP48" s="797"/>
      <c r="AQ48" s="797"/>
      <c r="AR48" s="797"/>
      <c r="AS48" s="797"/>
      <c r="AT48" s="797"/>
      <c r="AU48" s="797"/>
      <c r="AV48" s="797"/>
      <c r="AW48" s="797"/>
      <c r="AX48" s="797"/>
      <c r="AY48" s="797"/>
      <c r="AZ48" s="797"/>
      <c r="BA48" s="797"/>
      <c r="BB48" s="797"/>
      <c r="BC48" s="797"/>
      <c r="BD48" s="797"/>
      <c r="BE48" s="797"/>
      <c r="BF48" s="797"/>
      <c r="BG48" s="797"/>
      <c r="BH48" s="797"/>
      <c r="BI48" s="797"/>
      <c r="BJ48" s="797"/>
      <c r="BK48" s="797"/>
      <c r="BL48" s="797"/>
      <c r="BM48" s="797"/>
      <c r="BN48" s="797"/>
      <c r="BO48" s="797"/>
      <c r="BP48" s="797"/>
      <c r="BQ48" s="797"/>
      <c r="BR48" s="797"/>
      <c r="BS48" s="797"/>
      <c r="BT48" s="797"/>
      <c r="BU48" s="797"/>
      <c r="BV48" s="797"/>
      <c r="BW48" s="797"/>
      <c r="BX48" s="797"/>
      <c r="BY48" s="797"/>
      <c r="BZ48" s="797"/>
      <c r="CA48" s="797"/>
      <c r="CB48" s="797"/>
      <c r="CC48" s="797"/>
      <c r="CD48" s="797"/>
      <c r="CE48" s="797"/>
      <c r="CF48" s="797"/>
      <c r="CG48" s="797"/>
      <c r="CH48" s="797"/>
      <c r="CI48" s="797"/>
      <c r="CJ48" s="797"/>
      <c r="CK48" s="797"/>
      <c r="CL48" s="797"/>
      <c r="CM48" s="797"/>
      <c r="CN48" s="797"/>
      <c r="CO48" s="797"/>
      <c r="CP48" s="797"/>
      <c r="CQ48" s="797"/>
      <c r="CR48" s="797"/>
      <c r="CS48" s="797"/>
      <c r="CT48" s="797"/>
      <c r="CU48" s="797"/>
      <c r="CV48" s="797"/>
      <c r="CW48" s="797"/>
      <c r="CX48" s="797"/>
      <c r="CY48" s="797"/>
      <c r="CZ48" s="797"/>
      <c r="DA48" s="797"/>
      <c r="DB48" s="797"/>
      <c r="DC48" s="797"/>
      <c r="DD48" s="797"/>
      <c r="DE48" s="797"/>
      <c r="DF48" s="797"/>
      <c r="DG48" s="797"/>
      <c r="DH48" s="797"/>
      <c r="DI48" s="797"/>
      <c r="DJ48" s="797"/>
      <c r="DK48" s="797"/>
      <c r="DL48" s="797"/>
      <c r="DM48" s="797"/>
      <c r="DN48" s="797"/>
      <c r="DO48" s="797"/>
      <c r="DP48" s="797"/>
      <c r="DQ48" s="797"/>
      <c r="DR48" s="797"/>
      <c r="DS48" s="797"/>
      <c r="DT48" s="797"/>
      <c r="DU48" s="797"/>
      <c r="DV48" s="797"/>
      <c r="DW48" s="797"/>
      <c r="DX48" s="797"/>
      <c r="DY48" s="797"/>
      <c r="DZ48" s="797"/>
      <c r="EA48" s="797"/>
      <c r="EB48" s="797"/>
      <c r="EC48" s="797"/>
      <c r="ED48" s="797"/>
      <c r="EE48" s="797"/>
      <c r="EF48" s="797"/>
      <c r="EG48" s="797"/>
      <c r="EH48" s="797"/>
      <c r="EI48" s="797"/>
      <c r="EJ48" s="797"/>
      <c r="EK48" s="797"/>
      <c r="EL48" s="797"/>
      <c r="EM48" s="797"/>
      <c r="EN48" s="797"/>
      <c r="EO48" s="797"/>
      <c r="EP48" s="797"/>
      <c r="EQ48" s="797"/>
      <c r="ER48" s="797"/>
      <c r="ES48" s="797"/>
      <c r="ET48" s="797"/>
      <c r="EU48" s="797"/>
      <c r="EV48" s="797"/>
      <c r="EW48" s="797"/>
      <c r="EX48" s="797"/>
      <c r="EY48" s="797"/>
      <c r="EZ48" s="797"/>
      <c r="FA48" s="797"/>
      <c r="FB48" s="797"/>
      <c r="FC48" s="797"/>
      <c r="FD48" s="797"/>
      <c r="FE48" s="797"/>
      <c r="FF48" s="797"/>
      <c r="FG48" s="797"/>
      <c r="FH48" s="797"/>
      <c r="FI48" s="797"/>
      <c r="FJ48" s="797"/>
      <c r="FK48" s="797"/>
      <c r="FL48" s="797"/>
      <c r="FM48" s="797"/>
      <c r="FN48" s="797"/>
      <c r="FO48" s="797"/>
      <c r="FP48" s="797"/>
      <c r="FQ48" s="797"/>
      <c r="FR48" s="797"/>
      <c r="FS48" s="797"/>
      <c r="FT48" s="797"/>
      <c r="FU48" s="797"/>
      <c r="FV48" s="797"/>
      <c r="FW48" s="797"/>
      <c r="FX48" s="797"/>
      <c r="FY48" s="797"/>
      <c r="FZ48" s="797"/>
      <c r="GA48" s="797"/>
      <c r="GB48" s="797"/>
      <c r="GC48" s="797"/>
      <c r="GD48" s="797"/>
      <c r="GE48" s="797"/>
      <c r="GF48" s="797"/>
      <c r="GG48" s="797"/>
      <c r="GW48" s="797"/>
      <c r="GX48" s="797"/>
      <c r="GY48" s="797"/>
      <c r="GZ48" s="797"/>
      <c r="HA48" s="797"/>
      <c r="HB48" s="797"/>
      <c r="HC48" s="797"/>
      <c r="HD48" s="797"/>
      <c r="HE48" s="797"/>
      <c r="HF48" s="797"/>
      <c r="HG48" s="797"/>
      <c r="HH48" s="797"/>
      <c r="HI48" s="797"/>
      <c r="HJ48" s="797"/>
      <c r="HK48" s="797"/>
      <c r="HL48" s="797"/>
      <c r="HM48" s="797"/>
      <c r="HN48" s="797"/>
      <c r="HO48" s="797"/>
      <c r="HP48" s="797"/>
      <c r="HQ48" s="797"/>
      <c r="HR48" s="797"/>
      <c r="HS48" s="797"/>
      <c r="HT48" s="797"/>
      <c r="HU48" s="797"/>
      <c r="HV48" s="797"/>
      <c r="HW48" s="797"/>
      <c r="HX48" s="797"/>
      <c r="HY48" s="797"/>
      <c r="HZ48" s="797"/>
      <c r="IA48" s="797"/>
      <c r="IB48" s="797"/>
      <c r="IC48" s="797"/>
      <c r="ID48" s="797"/>
      <c r="IE48" s="797"/>
      <c r="IF48" s="798"/>
      <c r="IG48" s="798"/>
      <c r="IH48" s="798"/>
      <c r="II48" s="798"/>
      <c r="IJ48" s="798"/>
    </row>
    <row r="49" spans="2:244" ht="13.5" customHeight="1" x14ac:dyDescent="0.15">
      <c r="B49" s="797"/>
      <c r="C49" s="797"/>
      <c r="D49" s="797"/>
      <c r="E49" s="797"/>
      <c r="F49" s="797"/>
      <c r="G49" s="797"/>
      <c r="H49" s="797"/>
      <c r="I49" s="797"/>
      <c r="J49" s="646"/>
      <c r="K49" s="646"/>
      <c r="L49" s="646"/>
      <c r="M49" s="646"/>
      <c r="N49" s="646"/>
      <c r="O49" s="646"/>
      <c r="P49" s="646"/>
      <c r="Q49" s="646"/>
      <c r="R49" s="646"/>
      <c r="S49" s="646"/>
      <c r="T49" s="646"/>
      <c r="U49" s="646"/>
      <c r="V49" s="646"/>
      <c r="W49" s="646"/>
      <c r="X49" s="646"/>
      <c r="Y49" s="797"/>
      <c r="Z49" s="797"/>
      <c r="AA49" s="797"/>
      <c r="AB49" s="797"/>
      <c r="AC49" s="797"/>
      <c r="AD49" s="797"/>
      <c r="AE49" s="797"/>
      <c r="AF49" s="797"/>
      <c r="AG49" s="797"/>
      <c r="AH49" s="797"/>
      <c r="AI49" s="797"/>
      <c r="AJ49" s="797"/>
      <c r="AK49" s="797"/>
      <c r="AL49" s="797"/>
      <c r="AM49" s="797"/>
      <c r="AN49" s="797"/>
      <c r="AO49" s="797"/>
      <c r="AP49" s="797"/>
      <c r="AQ49" s="797"/>
      <c r="AR49" s="797"/>
      <c r="AS49" s="797"/>
      <c r="AT49" s="797"/>
      <c r="AU49" s="797"/>
      <c r="AV49" s="797"/>
      <c r="AW49" s="797"/>
      <c r="AX49" s="797"/>
      <c r="AY49" s="797"/>
      <c r="AZ49" s="797"/>
      <c r="BA49" s="797"/>
      <c r="BB49" s="797"/>
      <c r="BC49" s="797"/>
      <c r="BD49" s="797"/>
      <c r="BE49" s="797"/>
      <c r="BF49" s="797"/>
      <c r="BG49" s="797"/>
      <c r="BH49" s="797"/>
      <c r="BI49" s="797"/>
      <c r="BJ49" s="797"/>
      <c r="BK49" s="797"/>
      <c r="BL49" s="797"/>
      <c r="BM49" s="797"/>
      <c r="BN49" s="797"/>
      <c r="BO49" s="797"/>
      <c r="BP49" s="797"/>
      <c r="BQ49" s="797"/>
      <c r="BR49" s="797"/>
      <c r="BS49" s="797"/>
      <c r="BT49" s="797"/>
      <c r="BU49" s="797"/>
      <c r="BV49" s="797"/>
      <c r="BW49" s="797"/>
      <c r="BX49" s="797"/>
      <c r="BY49" s="797"/>
      <c r="BZ49" s="797"/>
      <c r="CA49" s="797"/>
      <c r="CB49" s="797"/>
      <c r="CC49" s="797"/>
      <c r="CD49" s="797"/>
      <c r="CE49" s="797"/>
      <c r="CF49" s="797"/>
      <c r="CG49" s="797"/>
      <c r="CH49" s="797"/>
      <c r="CI49" s="797"/>
      <c r="CJ49" s="797"/>
      <c r="CK49" s="797"/>
      <c r="CL49" s="797"/>
      <c r="CM49" s="797"/>
      <c r="CN49" s="797"/>
      <c r="CO49" s="797"/>
      <c r="CP49" s="797"/>
      <c r="CQ49" s="797"/>
      <c r="CR49" s="797"/>
      <c r="CS49" s="797"/>
      <c r="CT49" s="797"/>
      <c r="CU49" s="797"/>
      <c r="CV49" s="797"/>
      <c r="CW49" s="797"/>
      <c r="CX49" s="797"/>
      <c r="CY49" s="797"/>
      <c r="CZ49" s="797"/>
      <c r="DA49" s="797"/>
      <c r="DB49" s="797"/>
      <c r="DC49" s="797"/>
      <c r="DD49" s="797"/>
      <c r="DE49" s="797"/>
      <c r="DF49" s="797"/>
      <c r="DG49" s="797"/>
      <c r="DH49" s="797"/>
      <c r="DI49" s="797"/>
      <c r="DJ49" s="797"/>
      <c r="DK49" s="797"/>
      <c r="DL49" s="797"/>
      <c r="DM49" s="797"/>
      <c r="DN49" s="797"/>
      <c r="DO49" s="797"/>
      <c r="DP49" s="797"/>
      <c r="DQ49" s="797"/>
      <c r="DR49" s="797"/>
      <c r="DS49" s="797"/>
      <c r="DT49" s="797"/>
      <c r="DU49" s="797"/>
      <c r="DV49" s="797"/>
      <c r="DW49" s="797"/>
      <c r="DX49" s="797"/>
      <c r="DY49" s="797"/>
      <c r="DZ49" s="797"/>
      <c r="EA49" s="797"/>
      <c r="EB49" s="797"/>
      <c r="EC49" s="797"/>
      <c r="ED49" s="797"/>
      <c r="EE49" s="797"/>
      <c r="EF49" s="797"/>
      <c r="EG49" s="797"/>
      <c r="EH49" s="797"/>
      <c r="EI49" s="797"/>
      <c r="EJ49" s="797"/>
      <c r="EK49" s="797"/>
      <c r="EL49" s="797"/>
      <c r="EM49" s="797"/>
      <c r="EN49" s="797"/>
      <c r="EO49" s="797"/>
      <c r="EP49" s="797"/>
      <c r="EQ49" s="797"/>
      <c r="ER49" s="797"/>
      <c r="ES49" s="797"/>
      <c r="ET49" s="797"/>
      <c r="EU49" s="797"/>
      <c r="EV49" s="797"/>
      <c r="EW49" s="797"/>
      <c r="EX49" s="797"/>
      <c r="EY49" s="797"/>
      <c r="EZ49" s="797"/>
      <c r="FA49" s="797"/>
      <c r="FB49" s="797"/>
      <c r="FC49" s="797"/>
      <c r="FD49" s="797"/>
      <c r="FE49" s="797"/>
      <c r="FF49" s="797"/>
      <c r="FG49" s="797"/>
      <c r="FH49" s="797"/>
      <c r="FI49" s="797"/>
      <c r="FJ49" s="797"/>
      <c r="FK49" s="797"/>
      <c r="FL49" s="797"/>
      <c r="FM49" s="797"/>
      <c r="FN49" s="797"/>
      <c r="FO49" s="797"/>
      <c r="FP49" s="797"/>
      <c r="FQ49" s="797"/>
      <c r="FR49" s="797"/>
      <c r="FS49" s="797"/>
      <c r="FT49" s="797"/>
      <c r="FU49" s="797"/>
      <c r="FV49" s="797"/>
      <c r="FW49" s="797"/>
      <c r="FX49" s="797"/>
      <c r="FY49" s="797"/>
      <c r="FZ49" s="797"/>
      <c r="GA49" s="797"/>
      <c r="GB49" s="797"/>
      <c r="GC49" s="797"/>
      <c r="GD49" s="797"/>
      <c r="GE49" s="797"/>
      <c r="GF49" s="797"/>
      <c r="GG49" s="797"/>
      <c r="GW49" s="797"/>
      <c r="GX49" s="797"/>
      <c r="GY49" s="797"/>
      <c r="GZ49" s="797"/>
      <c r="HA49" s="797"/>
      <c r="HB49" s="797"/>
      <c r="HC49" s="797"/>
      <c r="HD49" s="797"/>
      <c r="HE49" s="797"/>
      <c r="HF49" s="797"/>
      <c r="HG49" s="797"/>
      <c r="HH49" s="797"/>
      <c r="HI49" s="797"/>
      <c r="HJ49" s="797"/>
      <c r="HK49" s="797"/>
      <c r="HL49" s="797"/>
      <c r="HM49" s="797"/>
      <c r="HN49" s="797"/>
      <c r="HO49" s="797"/>
      <c r="HP49" s="797"/>
      <c r="HQ49" s="797"/>
      <c r="HR49" s="797"/>
      <c r="HS49" s="797"/>
      <c r="HT49" s="797"/>
      <c r="HU49" s="797"/>
      <c r="HV49" s="797"/>
      <c r="HW49" s="797"/>
      <c r="HX49" s="797"/>
      <c r="HY49" s="797"/>
      <c r="HZ49" s="797"/>
      <c r="IA49" s="797"/>
      <c r="IB49" s="797"/>
      <c r="IC49" s="797"/>
      <c r="ID49" s="797"/>
      <c r="IE49" s="797"/>
      <c r="IF49" s="798"/>
      <c r="IG49" s="798"/>
      <c r="IH49" s="798"/>
      <c r="II49" s="798"/>
      <c r="IJ49" s="798"/>
    </row>
    <row r="50" spans="2:244" ht="13.5" customHeight="1" x14ac:dyDescent="0.15">
      <c r="B50" s="797"/>
      <c r="C50" s="797"/>
      <c r="D50" s="797"/>
      <c r="E50" s="797"/>
      <c r="F50" s="797"/>
      <c r="G50" s="797"/>
      <c r="H50" s="797"/>
      <c r="I50" s="797"/>
      <c r="J50" s="646"/>
      <c r="K50" s="646"/>
      <c r="L50" s="646"/>
      <c r="M50" s="646"/>
      <c r="N50" s="646"/>
      <c r="O50" s="646"/>
      <c r="P50" s="646"/>
      <c r="Q50" s="646"/>
      <c r="R50" s="646"/>
      <c r="S50" s="646"/>
      <c r="T50" s="646"/>
      <c r="U50" s="646"/>
      <c r="V50" s="646"/>
      <c r="W50" s="646"/>
      <c r="X50" s="646"/>
      <c r="Y50" s="797"/>
      <c r="Z50" s="797"/>
      <c r="AA50" s="797"/>
      <c r="AB50" s="797"/>
      <c r="AC50" s="797"/>
      <c r="AD50" s="797"/>
      <c r="AE50" s="797"/>
      <c r="AF50" s="797"/>
      <c r="AG50" s="797"/>
      <c r="AH50" s="797"/>
      <c r="AI50" s="797"/>
      <c r="AJ50" s="797"/>
      <c r="AK50" s="797"/>
      <c r="AL50" s="797"/>
      <c r="AM50" s="797"/>
      <c r="AN50" s="797"/>
      <c r="AO50" s="797"/>
      <c r="AP50" s="797"/>
      <c r="AQ50" s="797"/>
      <c r="AR50" s="797"/>
      <c r="AS50" s="797"/>
      <c r="AT50" s="797"/>
      <c r="AU50" s="797"/>
      <c r="AV50" s="797"/>
      <c r="AW50" s="797"/>
      <c r="AX50" s="797"/>
      <c r="AY50" s="797"/>
      <c r="AZ50" s="797"/>
      <c r="BA50" s="797"/>
      <c r="BB50" s="797"/>
      <c r="BC50" s="797"/>
      <c r="BD50" s="797"/>
      <c r="BE50" s="797"/>
      <c r="BF50" s="797"/>
      <c r="BG50" s="797"/>
      <c r="BH50" s="797"/>
      <c r="BI50" s="797"/>
      <c r="BJ50" s="797"/>
      <c r="BK50" s="797"/>
      <c r="BL50" s="797"/>
      <c r="BM50" s="797"/>
      <c r="BN50" s="797"/>
      <c r="BO50" s="797"/>
      <c r="BP50" s="797"/>
      <c r="BQ50" s="797"/>
      <c r="BR50" s="797"/>
      <c r="BS50" s="797"/>
      <c r="BT50" s="797"/>
      <c r="BU50" s="797"/>
      <c r="BV50" s="797"/>
      <c r="BW50" s="797"/>
      <c r="BX50" s="797"/>
      <c r="BY50" s="797"/>
      <c r="BZ50" s="797"/>
      <c r="CA50" s="797"/>
      <c r="CB50" s="797"/>
      <c r="CC50" s="797"/>
      <c r="CD50" s="797"/>
      <c r="CE50" s="797"/>
      <c r="CF50" s="797"/>
      <c r="CG50" s="797"/>
      <c r="CH50" s="797"/>
      <c r="CI50" s="797"/>
      <c r="CJ50" s="797"/>
      <c r="CK50" s="797"/>
      <c r="CL50" s="797"/>
      <c r="CM50" s="797"/>
      <c r="CN50" s="797"/>
      <c r="CO50" s="797"/>
      <c r="CP50" s="797"/>
      <c r="CQ50" s="797"/>
      <c r="CR50" s="797"/>
      <c r="CS50" s="797"/>
      <c r="CT50" s="797"/>
      <c r="CU50" s="797"/>
      <c r="CV50" s="797"/>
      <c r="CW50" s="797"/>
      <c r="CX50" s="797"/>
      <c r="CY50" s="797"/>
      <c r="CZ50" s="797"/>
      <c r="DA50" s="797"/>
      <c r="DB50" s="797"/>
      <c r="DC50" s="797"/>
      <c r="DD50" s="797"/>
      <c r="DE50" s="797"/>
      <c r="DF50" s="797"/>
      <c r="DG50" s="797"/>
      <c r="DH50" s="797"/>
      <c r="DI50" s="797"/>
      <c r="DJ50" s="797"/>
      <c r="DK50" s="797"/>
      <c r="DL50" s="797"/>
      <c r="DM50" s="797"/>
      <c r="DN50" s="797"/>
      <c r="DO50" s="797"/>
      <c r="DP50" s="797"/>
      <c r="DQ50" s="797"/>
      <c r="DR50" s="797"/>
      <c r="DS50" s="797"/>
      <c r="DT50" s="797"/>
      <c r="DU50" s="797"/>
      <c r="DV50" s="797"/>
      <c r="DW50" s="797"/>
      <c r="DX50" s="797"/>
      <c r="DY50" s="797"/>
      <c r="DZ50" s="797"/>
      <c r="EA50" s="797"/>
      <c r="EB50" s="797"/>
      <c r="EC50" s="797"/>
      <c r="ED50" s="797"/>
      <c r="EE50" s="797"/>
      <c r="EF50" s="797"/>
      <c r="EG50" s="797"/>
      <c r="EH50" s="797"/>
      <c r="EI50" s="797"/>
      <c r="EJ50" s="797"/>
      <c r="EK50" s="797"/>
      <c r="EL50" s="797"/>
      <c r="EM50" s="797"/>
      <c r="EN50" s="797"/>
      <c r="EO50" s="797"/>
      <c r="EP50" s="797"/>
      <c r="EQ50" s="797"/>
      <c r="ER50" s="797"/>
      <c r="ES50" s="797"/>
      <c r="ET50" s="797"/>
      <c r="EU50" s="797"/>
      <c r="EV50" s="797"/>
      <c r="EW50" s="797"/>
      <c r="EX50" s="797"/>
      <c r="EY50" s="797"/>
      <c r="EZ50" s="797"/>
      <c r="FA50" s="797"/>
      <c r="FB50" s="797"/>
      <c r="FC50" s="797"/>
      <c r="FD50" s="797"/>
      <c r="FE50" s="797"/>
      <c r="FF50" s="797"/>
      <c r="FG50" s="797"/>
      <c r="FH50" s="797"/>
      <c r="FI50" s="797"/>
      <c r="FJ50" s="797"/>
      <c r="FK50" s="797"/>
      <c r="FL50" s="797"/>
      <c r="FM50" s="797"/>
      <c r="FN50" s="797"/>
      <c r="FO50" s="797"/>
      <c r="FP50" s="797"/>
      <c r="FQ50" s="797"/>
      <c r="FR50" s="797"/>
      <c r="FS50" s="797"/>
      <c r="FT50" s="797"/>
      <c r="FU50" s="797"/>
      <c r="FV50" s="797"/>
      <c r="FW50" s="797"/>
      <c r="FX50" s="797"/>
      <c r="FY50" s="797"/>
      <c r="FZ50" s="797"/>
      <c r="GA50" s="797"/>
      <c r="GB50" s="797"/>
      <c r="GC50" s="797"/>
      <c r="GD50" s="797"/>
      <c r="GE50" s="797"/>
      <c r="GF50" s="797"/>
      <c r="GG50" s="797"/>
      <c r="GW50" s="797"/>
      <c r="GX50" s="797"/>
      <c r="GY50" s="797"/>
      <c r="GZ50" s="797"/>
      <c r="HA50" s="797"/>
      <c r="HB50" s="797"/>
      <c r="HC50" s="797"/>
      <c r="HD50" s="797"/>
      <c r="HE50" s="797"/>
      <c r="HF50" s="797"/>
      <c r="HG50" s="797"/>
      <c r="HH50" s="797"/>
      <c r="HI50" s="797"/>
      <c r="HJ50" s="797"/>
      <c r="HK50" s="797"/>
      <c r="HL50" s="797"/>
      <c r="HM50" s="797"/>
      <c r="HN50" s="797"/>
      <c r="HO50" s="797"/>
      <c r="HP50" s="797"/>
      <c r="HQ50" s="797"/>
      <c r="HR50" s="797"/>
      <c r="HS50" s="797"/>
      <c r="HT50" s="797"/>
      <c r="HU50" s="797"/>
      <c r="HV50" s="797"/>
      <c r="HW50" s="797"/>
      <c r="HX50" s="797"/>
      <c r="HY50" s="797"/>
      <c r="HZ50" s="797"/>
      <c r="IA50" s="797"/>
      <c r="IB50" s="797"/>
      <c r="IC50" s="797"/>
      <c r="ID50" s="797"/>
      <c r="IE50" s="797"/>
      <c r="IF50" s="798"/>
      <c r="IG50" s="798"/>
      <c r="IH50" s="798"/>
      <c r="II50" s="798"/>
      <c r="IJ50" s="798"/>
    </row>
    <row r="51" spans="2:244" ht="13.5" customHeight="1" x14ac:dyDescent="0.15">
      <c r="B51" s="797"/>
      <c r="C51" s="797"/>
      <c r="D51" s="797"/>
      <c r="E51" s="797"/>
      <c r="F51" s="797"/>
      <c r="G51" s="797"/>
      <c r="H51" s="797"/>
      <c r="I51" s="797"/>
      <c r="J51" s="646"/>
      <c r="K51" s="646"/>
      <c r="L51" s="646"/>
      <c r="M51" s="646"/>
      <c r="N51" s="646"/>
      <c r="O51" s="646"/>
      <c r="P51" s="646"/>
      <c r="Q51" s="646"/>
      <c r="R51" s="646"/>
      <c r="S51" s="646"/>
      <c r="T51" s="646"/>
      <c r="U51" s="646"/>
      <c r="V51" s="646"/>
      <c r="W51" s="646"/>
      <c r="X51" s="646"/>
      <c r="Y51" s="797"/>
      <c r="Z51" s="797"/>
      <c r="AA51" s="797"/>
      <c r="AB51" s="797"/>
      <c r="AC51" s="797"/>
      <c r="AD51" s="797"/>
      <c r="AE51" s="797"/>
      <c r="AF51" s="797"/>
      <c r="AG51" s="797"/>
      <c r="AH51" s="797"/>
      <c r="AI51" s="797"/>
      <c r="AJ51" s="797"/>
      <c r="AK51" s="797"/>
      <c r="AL51" s="797"/>
      <c r="AM51" s="797"/>
      <c r="AN51" s="797"/>
      <c r="AO51" s="797"/>
      <c r="AP51" s="797"/>
      <c r="AQ51" s="797"/>
      <c r="AR51" s="797"/>
      <c r="AS51" s="797"/>
      <c r="AT51" s="797"/>
      <c r="AU51" s="797"/>
      <c r="AV51" s="797"/>
      <c r="AW51" s="797"/>
      <c r="AX51" s="797"/>
      <c r="AY51" s="797"/>
      <c r="AZ51" s="797"/>
      <c r="BA51" s="797"/>
      <c r="BB51" s="797"/>
      <c r="BC51" s="797"/>
      <c r="BD51" s="797"/>
      <c r="BE51" s="797"/>
      <c r="BF51" s="797"/>
      <c r="BG51" s="797"/>
      <c r="BH51" s="797"/>
      <c r="BI51" s="797"/>
      <c r="BJ51" s="797"/>
      <c r="BK51" s="797"/>
      <c r="BL51" s="797"/>
      <c r="BM51" s="797"/>
      <c r="BN51" s="797"/>
      <c r="BO51" s="797"/>
      <c r="BP51" s="797"/>
      <c r="BQ51" s="797"/>
      <c r="BR51" s="797"/>
      <c r="BS51" s="797"/>
      <c r="BT51" s="797"/>
      <c r="BU51" s="797"/>
      <c r="BV51" s="797"/>
      <c r="BW51" s="797"/>
      <c r="BX51" s="797"/>
      <c r="BY51" s="797"/>
      <c r="BZ51" s="797"/>
      <c r="CA51" s="797"/>
      <c r="CB51" s="797"/>
      <c r="CC51" s="797"/>
      <c r="CD51" s="797"/>
      <c r="CE51" s="797"/>
      <c r="CF51" s="797"/>
      <c r="CG51" s="797"/>
      <c r="CH51" s="797"/>
      <c r="CI51" s="797"/>
      <c r="CJ51" s="797"/>
      <c r="CK51" s="797"/>
      <c r="CL51" s="797"/>
      <c r="CM51" s="797"/>
      <c r="CN51" s="797"/>
      <c r="CO51" s="797"/>
      <c r="CP51" s="797"/>
      <c r="CQ51" s="797"/>
      <c r="CR51" s="797"/>
      <c r="CS51" s="797"/>
      <c r="CT51" s="797"/>
      <c r="CU51" s="797"/>
      <c r="CV51" s="797"/>
      <c r="CW51" s="797"/>
      <c r="CX51" s="797"/>
      <c r="CY51" s="797"/>
      <c r="CZ51" s="797"/>
      <c r="DA51" s="797"/>
      <c r="DB51" s="797"/>
      <c r="DC51" s="797"/>
      <c r="DD51" s="797"/>
      <c r="DE51" s="797"/>
      <c r="DF51" s="797"/>
      <c r="DG51" s="797"/>
      <c r="DH51" s="797"/>
      <c r="DI51" s="797"/>
      <c r="DJ51" s="797"/>
      <c r="DK51" s="797"/>
      <c r="DL51" s="797"/>
      <c r="DM51" s="797"/>
      <c r="DN51" s="797"/>
      <c r="DO51" s="797"/>
      <c r="DP51" s="797"/>
      <c r="DQ51" s="797"/>
      <c r="DR51" s="797"/>
      <c r="DS51" s="797"/>
      <c r="DT51" s="797"/>
      <c r="DU51" s="797"/>
      <c r="DV51" s="797"/>
      <c r="DW51" s="797"/>
      <c r="DX51" s="797"/>
      <c r="DY51" s="797"/>
      <c r="DZ51" s="797"/>
      <c r="EA51" s="797"/>
      <c r="EB51" s="797"/>
      <c r="EC51" s="797"/>
      <c r="ED51" s="797"/>
      <c r="EE51" s="797"/>
      <c r="EF51" s="797"/>
      <c r="EG51" s="797"/>
      <c r="EH51" s="797"/>
      <c r="EI51" s="797"/>
      <c r="EJ51" s="797"/>
      <c r="EK51" s="797"/>
      <c r="EL51" s="797"/>
      <c r="EM51" s="797"/>
      <c r="EN51" s="797"/>
      <c r="EO51" s="797"/>
      <c r="EP51" s="797"/>
      <c r="EQ51" s="797"/>
      <c r="ER51" s="797"/>
      <c r="ES51" s="797"/>
      <c r="ET51" s="797"/>
      <c r="EU51" s="797"/>
      <c r="EV51" s="797"/>
      <c r="EW51" s="797"/>
      <c r="EX51" s="797"/>
      <c r="EY51" s="797"/>
      <c r="EZ51" s="797"/>
      <c r="FA51" s="797"/>
      <c r="FB51" s="797"/>
      <c r="FC51" s="797"/>
      <c r="FD51" s="797"/>
      <c r="FE51" s="797"/>
      <c r="FF51" s="797"/>
      <c r="FG51" s="797"/>
      <c r="FH51" s="797"/>
      <c r="FI51" s="797"/>
      <c r="FJ51" s="797"/>
      <c r="FK51" s="797"/>
      <c r="FL51" s="797"/>
      <c r="FM51" s="797"/>
      <c r="FN51" s="797"/>
      <c r="FO51" s="797"/>
      <c r="FP51" s="797"/>
      <c r="FQ51" s="797"/>
      <c r="FR51" s="797"/>
      <c r="FS51" s="797"/>
      <c r="FT51" s="797"/>
      <c r="FU51" s="797"/>
      <c r="FV51" s="797"/>
      <c r="FW51" s="797"/>
      <c r="FX51" s="797"/>
      <c r="FY51" s="797"/>
      <c r="FZ51" s="797"/>
      <c r="GA51" s="797"/>
      <c r="GB51" s="797"/>
      <c r="GC51" s="797"/>
      <c r="GD51" s="797"/>
      <c r="GE51" s="797"/>
      <c r="GF51" s="797"/>
      <c r="GG51" s="797"/>
      <c r="GW51" s="797"/>
      <c r="GX51" s="797"/>
      <c r="GY51" s="797"/>
      <c r="GZ51" s="797"/>
      <c r="HA51" s="797"/>
      <c r="HB51" s="797"/>
      <c r="HC51" s="797"/>
      <c r="HD51" s="797"/>
      <c r="HE51" s="797"/>
      <c r="HF51" s="797"/>
      <c r="HG51" s="797"/>
      <c r="HH51" s="797"/>
      <c r="HI51" s="797"/>
      <c r="HJ51" s="797"/>
      <c r="HK51" s="797"/>
      <c r="HL51" s="797"/>
      <c r="HM51" s="797"/>
      <c r="HN51" s="797"/>
      <c r="HO51" s="797"/>
      <c r="HP51" s="797"/>
      <c r="HQ51" s="797"/>
      <c r="HR51" s="797"/>
      <c r="HS51" s="797"/>
      <c r="HT51" s="797"/>
      <c r="HU51" s="797"/>
      <c r="HV51" s="797"/>
      <c r="HW51" s="797"/>
      <c r="HX51" s="797"/>
      <c r="HY51" s="797"/>
      <c r="HZ51" s="797"/>
      <c r="IA51" s="797"/>
      <c r="IB51" s="797"/>
      <c r="IC51" s="797"/>
      <c r="ID51" s="797"/>
      <c r="IE51" s="797"/>
      <c r="IF51" s="798"/>
      <c r="IG51" s="798"/>
      <c r="IH51" s="798"/>
      <c r="II51" s="798"/>
      <c r="IJ51" s="798"/>
    </row>
    <row r="52" spans="2:244" ht="13.5" customHeight="1" x14ac:dyDescent="0.15">
      <c r="B52" s="797"/>
      <c r="C52" s="797"/>
      <c r="D52" s="797"/>
      <c r="E52" s="797"/>
      <c r="F52" s="797"/>
      <c r="G52" s="797"/>
      <c r="H52" s="797"/>
      <c r="I52" s="797"/>
      <c r="J52" s="646"/>
      <c r="K52" s="646"/>
      <c r="L52" s="646"/>
      <c r="M52" s="646"/>
      <c r="N52" s="646"/>
      <c r="O52" s="646"/>
      <c r="P52" s="646"/>
      <c r="Q52" s="646"/>
      <c r="R52" s="646"/>
      <c r="S52" s="646"/>
      <c r="T52" s="646"/>
      <c r="U52" s="646"/>
      <c r="V52" s="646"/>
      <c r="W52" s="646"/>
      <c r="X52" s="646"/>
      <c r="Y52" s="797"/>
      <c r="Z52" s="797"/>
      <c r="AA52" s="797"/>
      <c r="AB52" s="797"/>
      <c r="AC52" s="797"/>
      <c r="AD52" s="797"/>
      <c r="AE52" s="797"/>
      <c r="AF52" s="797"/>
      <c r="AG52" s="797"/>
      <c r="AH52" s="797"/>
      <c r="AI52" s="797"/>
      <c r="AJ52" s="797"/>
      <c r="AK52" s="797"/>
      <c r="AL52" s="797"/>
      <c r="AM52" s="797"/>
      <c r="AN52" s="797"/>
      <c r="AO52" s="797"/>
      <c r="AP52" s="797"/>
      <c r="AQ52" s="797"/>
      <c r="AR52" s="797"/>
      <c r="AS52" s="797"/>
      <c r="AT52" s="797"/>
      <c r="AU52" s="797"/>
      <c r="AV52" s="797"/>
      <c r="AW52" s="797"/>
      <c r="AX52" s="797"/>
      <c r="AY52" s="797"/>
      <c r="AZ52" s="797"/>
      <c r="BA52" s="797"/>
      <c r="BB52" s="797"/>
      <c r="BC52" s="797"/>
      <c r="BD52" s="797"/>
      <c r="BE52" s="797"/>
      <c r="BF52" s="797"/>
      <c r="BG52" s="797"/>
      <c r="BH52" s="797"/>
      <c r="BI52" s="797"/>
      <c r="BJ52" s="797"/>
      <c r="BK52" s="797"/>
      <c r="BL52" s="797"/>
      <c r="BM52" s="797"/>
      <c r="BN52" s="797"/>
      <c r="BO52" s="797"/>
      <c r="BP52" s="797"/>
      <c r="BQ52" s="797"/>
      <c r="BR52" s="797"/>
      <c r="BS52" s="797"/>
      <c r="BT52" s="797"/>
      <c r="BU52" s="797"/>
      <c r="BV52" s="797"/>
      <c r="BW52" s="797"/>
      <c r="BX52" s="797"/>
      <c r="BY52" s="797"/>
      <c r="BZ52" s="797"/>
      <c r="CA52" s="797"/>
      <c r="CB52" s="797"/>
      <c r="CC52" s="797"/>
      <c r="CD52" s="797"/>
      <c r="CE52" s="797"/>
      <c r="CF52" s="797"/>
      <c r="CG52" s="797"/>
      <c r="CH52" s="797"/>
      <c r="CI52" s="797"/>
      <c r="CJ52" s="797"/>
      <c r="CK52" s="797"/>
      <c r="CL52" s="797"/>
      <c r="CM52" s="797"/>
      <c r="CN52" s="797"/>
      <c r="CO52" s="797"/>
      <c r="CP52" s="797"/>
      <c r="CQ52" s="797"/>
      <c r="CR52" s="797"/>
      <c r="CS52" s="797"/>
      <c r="CT52" s="797"/>
      <c r="CU52" s="797"/>
      <c r="CV52" s="797"/>
      <c r="CW52" s="797"/>
      <c r="CX52" s="797"/>
      <c r="CY52" s="797"/>
      <c r="CZ52" s="797"/>
      <c r="DA52" s="797"/>
      <c r="DB52" s="797"/>
      <c r="DC52" s="797"/>
      <c r="DD52" s="797"/>
      <c r="DE52" s="797"/>
      <c r="DF52" s="797"/>
      <c r="DG52" s="797"/>
      <c r="DH52" s="797"/>
      <c r="DI52" s="797"/>
      <c r="DJ52" s="797"/>
      <c r="DK52" s="797"/>
      <c r="DL52" s="797"/>
      <c r="DM52" s="797"/>
      <c r="DN52" s="797"/>
      <c r="DO52" s="797"/>
      <c r="DP52" s="797"/>
      <c r="DQ52" s="797"/>
      <c r="DR52" s="797"/>
      <c r="DS52" s="797"/>
      <c r="DT52" s="797"/>
      <c r="DU52" s="797"/>
      <c r="DV52" s="797"/>
      <c r="DW52" s="797"/>
      <c r="DX52" s="797"/>
      <c r="DY52" s="797"/>
      <c r="DZ52" s="797"/>
      <c r="EA52" s="797"/>
      <c r="EB52" s="797"/>
      <c r="EC52" s="797"/>
      <c r="ED52" s="797"/>
      <c r="EE52" s="797"/>
      <c r="EF52" s="797"/>
      <c r="EG52" s="797"/>
      <c r="EH52" s="797"/>
      <c r="EI52" s="797"/>
      <c r="EJ52" s="797"/>
      <c r="EK52" s="797"/>
      <c r="EL52" s="797"/>
      <c r="EM52" s="797"/>
      <c r="EN52" s="797"/>
      <c r="EO52" s="797"/>
      <c r="EP52" s="797"/>
      <c r="EQ52" s="797"/>
      <c r="ER52" s="797"/>
      <c r="ES52" s="797"/>
      <c r="ET52" s="797"/>
      <c r="EU52" s="797"/>
      <c r="EV52" s="797"/>
      <c r="EW52" s="797"/>
      <c r="EX52" s="797"/>
      <c r="EY52" s="797"/>
      <c r="EZ52" s="797"/>
      <c r="FA52" s="797"/>
      <c r="FB52" s="797"/>
      <c r="FC52" s="797"/>
      <c r="FD52" s="797"/>
      <c r="FE52" s="797"/>
      <c r="FF52" s="797"/>
      <c r="FG52" s="797"/>
      <c r="FH52" s="797"/>
      <c r="FI52" s="797"/>
      <c r="FJ52" s="797"/>
      <c r="FK52" s="797"/>
      <c r="FL52" s="797"/>
      <c r="FM52" s="797"/>
      <c r="FN52" s="797"/>
      <c r="FO52" s="797"/>
      <c r="FP52" s="797"/>
      <c r="FQ52" s="797"/>
      <c r="FR52" s="797"/>
      <c r="FS52" s="797"/>
      <c r="FT52" s="797"/>
      <c r="FU52" s="797"/>
      <c r="FV52" s="797"/>
      <c r="FW52" s="797"/>
      <c r="FX52" s="797"/>
      <c r="FY52" s="797"/>
      <c r="FZ52" s="797"/>
      <c r="GA52" s="797"/>
      <c r="GB52" s="797"/>
      <c r="GC52" s="797"/>
      <c r="GD52" s="797"/>
      <c r="GE52" s="797"/>
      <c r="GF52" s="797"/>
      <c r="GG52" s="797"/>
      <c r="GW52" s="797"/>
      <c r="GX52" s="797"/>
      <c r="GY52" s="797"/>
      <c r="GZ52" s="797"/>
      <c r="HA52" s="797"/>
      <c r="HB52" s="797"/>
      <c r="HC52" s="797"/>
      <c r="HD52" s="797"/>
      <c r="HE52" s="797"/>
      <c r="HF52" s="797"/>
      <c r="HG52" s="797"/>
      <c r="HH52" s="797"/>
      <c r="HI52" s="797"/>
      <c r="HJ52" s="797"/>
      <c r="HK52" s="797"/>
      <c r="HL52" s="797"/>
      <c r="HM52" s="797"/>
      <c r="HN52" s="797"/>
      <c r="HO52" s="797"/>
      <c r="HP52" s="797"/>
      <c r="HQ52" s="797"/>
      <c r="HR52" s="797"/>
      <c r="HS52" s="797"/>
      <c r="HT52" s="797"/>
      <c r="HU52" s="797"/>
      <c r="HV52" s="797"/>
      <c r="HW52" s="797"/>
      <c r="HX52" s="797"/>
      <c r="HY52" s="797"/>
      <c r="HZ52" s="797"/>
      <c r="IA52" s="797"/>
      <c r="IB52" s="797"/>
      <c r="IC52" s="797"/>
      <c r="ID52" s="797"/>
      <c r="IE52" s="797"/>
      <c r="IF52" s="798"/>
      <c r="IG52" s="798"/>
      <c r="IH52" s="798"/>
      <c r="II52" s="798"/>
      <c r="IJ52" s="798"/>
    </row>
    <row r="53" spans="2:244" ht="13.5" customHeight="1" x14ac:dyDescent="0.15">
      <c r="B53" s="797"/>
      <c r="C53" s="797"/>
      <c r="D53" s="797"/>
      <c r="E53" s="797"/>
      <c r="F53" s="797"/>
      <c r="G53" s="797"/>
      <c r="H53" s="797"/>
      <c r="I53" s="797"/>
      <c r="J53" s="646"/>
      <c r="K53" s="646"/>
      <c r="L53" s="646"/>
      <c r="M53" s="646"/>
      <c r="N53" s="646"/>
      <c r="O53" s="646"/>
      <c r="P53" s="646"/>
      <c r="Q53" s="646"/>
      <c r="R53" s="646"/>
      <c r="S53" s="646"/>
      <c r="T53" s="646"/>
      <c r="U53" s="646"/>
      <c r="V53" s="646"/>
      <c r="W53" s="646"/>
      <c r="X53" s="646"/>
      <c r="Y53" s="797"/>
      <c r="Z53" s="797"/>
      <c r="AA53" s="797"/>
      <c r="AB53" s="797"/>
      <c r="AC53" s="797"/>
      <c r="AD53" s="797"/>
      <c r="AE53" s="797"/>
      <c r="AF53" s="797"/>
      <c r="AG53" s="797"/>
      <c r="AH53" s="797"/>
      <c r="AI53" s="797"/>
      <c r="AJ53" s="797"/>
      <c r="AK53" s="797"/>
      <c r="AL53" s="797"/>
      <c r="AM53" s="797"/>
      <c r="AN53" s="797"/>
      <c r="AO53" s="797"/>
      <c r="AP53" s="797"/>
      <c r="AQ53" s="797"/>
      <c r="AR53" s="797"/>
      <c r="AS53" s="797"/>
      <c r="AT53" s="797"/>
      <c r="AU53" s="797"/>
      <c r="AV53" s="797"/>
      <c r="AW53" s="797"/>
      <c r="AX53" s="797"/>
      <c r="AY53" s="797"/>
      <c r="AZ53" s="797"/>
      <c r="BA53" s="797"/>
      <c r="BB53" s="797"/>
      <c r="BC53" s="797"/>
      <c r="BD53" s="797"/>
      <c r="BE53" s="797"/>
      <c r="BF53" s="797"/>
      <c r="BG53" s="797"/>
      <c r="BH53" s="797"/>
      <c r="BI53" s="797"/>
      <c r="BJ53" s="797"/>
      <c r="BK53" s="797"/>
      <c r="BL53" s="797"/>
      <c r="BM53" s="797"/>
      <c r="BN53" s="797"/>
      <c r="BO53" s="797"/>
      <c r="BP53" s="797"/>
      <c r="BQ53" s="797"/>
      <c r="BR53" s="797"/>
      <c r="BS53" s="797"/>
      <c r="BT53" s="797"/>
      <c r="BU53" s="797"/>
      <c r="BV53" s="797"/>
      <c r="BW53" s="797"/>
      <c r="BX53" s="797"/>
      <c r="BY53" s="797"/>
      <c r="BZ53" s="797"/>
      <c r="CA53" s="797"/>
      <c r="CB53" s="797"/>
      <c r="CC53" s="797"/>
      <c r="CD53" s="797"/>
      <c r="CE53" s="797"/>
      <c r="CF53" s="797"/>
      <c r="CG53" s="797"/>
      <c r="CH53" s="797"/>
      <c r="CI53" s="797"/>
      <c r="CJ53" s="797"/>
      <c r="CK53" s="797"/>
      <c r="CL53" s="797"/>
      <c r="CM53" s="797"/>
      <c r="CN53" s="797"/>
      <c r="CO53" s="797"/>
      <c r="CP53" s="797"/>
      <c r="CQ53" s="797"/>
      <c r="CR53" s="797"/>
      <c r="CS53" s="797"/>
      <c r="CT53" s="797"/>
      <c r="CU53" s="797"/>
      <c r="CV53" s="797"/>
      <c r="CW53" s="797"/>
      <c r="CX53" s="797"/>
      <c r="CY53" s="797"/>
      <c r="CZ53" s="797"/>
      <c r="DA53" s="797"/>
      <c r="DB53" s="797"/>
      <c r="DC53" s="797"/>
      <c r="DD53" s="797"/>
      <c r="DE53" s="797"/>
      <c r="DF53" s="797"/>
      <c r="DG53" s="797"/>
      <c r="DH53" s="797"/>
      <c r="DI53" s="797"/>
      <c r="DJ53" s="797"/>
      <c r="DK53" s="797"/>
      <c r="DL53" s="797"/>
      <c r="DM53" s="797"/>
      <c r="DN53" s="797"/>
      <c r="DO53" s="797"/>
      <c r="DP53" s="797"/>
      <c r="DQ53" s="797"/>
      <c r="DR53" s="797"/>
      <c r="DS53" s="797"/>
      <c r="DT53" s="797"/>
      <c r="DU53" s="797"/>
      <c r="DV53" s="797"/>
      <c r="DW53" s="797"/>
      <c r="DX53" s="797"/>
      <c r="DY53" s="797"/>
      <c r="DZ53" s="797"/>
      <c r="EA53" s="797"/>
      <c r="EB53" s="797"/>
      <c r="EC53" s="797"/>
      <c r="ED53" s="797"/>
      <c r="EE53" s="797"/>
      <c r="EF53" s="797"/>
      <c r="EG53" s="797"/>
      <c r="EH53" s="797"/>
      <c r="EI53" s="797"/>
      <c r="EJ53" s="797"/>
      <c r="EK53" s="797"/>
      <c r="EL53" s="797"/>
      <c r="EM53" s="797"/>
      <c r="EN53" s="797"/>
      <c r="EO53" s="797"/>
      <c r="EP53" s="797"/>
      <c r="EQ53" s="797"/>
      <c r="ER53" s="797"/>
      <c r="ES53" s="797"/>
      <c r="ET53" s="797"/>
      <c r="EU53" s="797"/>
      <c r="EV53" s="797"/>
      <c r="EW53" s="797"/>
      <c r="EX53" s="797"/>
      <c r="EY53" s="797"/>
      <c r="EZ53" s="797"/>
      <c r="FA53" s="797"/>
      <c r="FB53" s="797"/>
      <c r="FC53" s="797"/>
      <c r="FD53" s="797"/>
      <c r="FE53" s="797"/>
      <c r="FF53" s="797"/>
      <c r="FG53" s="797"/>
      <c r="FH53" s="797"/>
      <c r="FI53" s="797"/>
      <c r="FJ53" s="797"/>
      <c r="FK53" s="797"/>
      <c r="FL53" s="797"/>
      <c r="FM53" s="797"/>
      <c r="FN53" s="797"/>
      <c r="FO53" s="797"/>
      <c r="FP53" s="797"/>
      <c r="FQ53" s="797"/>
      <c r="FR53" s="797"/>
      <c r="FS53" s="797"/>
      <c r="FT53" s="797"/>
      <c r="FU53" s="797"/>
      <c r="FV53" s="797"/>
      <c r="FW53" s="797"/>
      <c r="FX53" s="797"/>
      <c r="FY53" s="797"/>
      <c r="FZ53" s="797"/>
      <c r="GA53" s="797"/>
      <c r="GB53" s="797"/>
      <c r="GC53" s="797"/>
      <c r="GD53" s="797"/>
      <c r="GE53" s="797"/>
      <c r="GF53" s="797"/>
      <c r="GG53" s="797"/>
      <c r="GW53" s="797"/>
      <c r="GX53" s="797"/>
      <c r="GY53" s="797"/>
      <c r="GZ53" s="797"/>
      <c r="HA53" s="797"/>
      <c r="HB53" s="797"/>
      <c r="HC53" s="797"/>
      <c r="HD53" s="797"/>
      <c r="HE53" s="797"/>
      <c r="HF53" s="797"/>
      <c r="HG53" s="797"/>
      <c r="HH53" s="797"/>
      <c r="HI53" s="797"/>
      <c r="HJ53" s="797"/>
      <c r="HK53" s="797"/>
      <c r="HL53" s="797"/>
      <c r="HM53" s="797"/>
      <c r="HN53" s="797"/>
      <c r="HO53" s="797"/>
      <c r="HP53" s="797"/>
      <c r="HQ53" s="797"/>
      <c r="HR53" s="797"/>
      <c r="HS53" s="797"/>
      <c r="HT53" s="797"/>
      <c r="HU53" s="797"/>
      <c r="HV53" s="797"/>
      <c r="HW53" s="797"/>
      <c r="HX53" s="797"/>
      <c r="HY53" s="797"/>
      <c r="HZ53" s="797"/>
      <c r="IA53" s="797"/>
      <c r="IB53" s="797"/>
      <c r="IC53" s="797"/>
      <c r="ID53" s="797"/>
      <c r="IE53" s="797"/>
      <c r="IF53" s="798"/>
      <c r="IG53" s="798"/>
      <c r="IH53" s="798"/>
      <c r="II53" s="798"/>
      <c r="IJ53" s="798"/>
    </row>
    <row r="54" spans="2:244" ht="13.5" customHeight="1" x14ac:dyDescent="0.15">
      <c r="B54" s="797"/>
      <c r="C54" s="797"/>
      <c r="D54" s="797"/>
      <c r="E54" s="797"/>
      <c r="F54" s="797"/>
      <c r="G54" s="797"/>
      <c r="H54" s="797"/>
      <c r="I54" s="797"/>
      <c r="J54" s="646"/>
      <c r="K54" s="646"/>
      <c r="L54" s="646"/>
      <c r="M54" s="646"/>
      <c r="N54" s="646"/>
      <c r="O54" s="646"/>
      <c r="P54" s="646"/>
      <c r="Q54" s="646"/>
      <c r="R54" s="646"/>
      <c r="S54" s="646"/>
      <c r="T54" s="646"/>
      <c r="U54" s="646"/>
      <c r="V54" s="646"/>
      <c r="W54" s="646"/>
      <c r="X54" s="646"/>
      <c r="Y54" s="797"/>
      <c r="Z54" s="797"/>
      <c r="AA54" s="797"/>
      <c r="AB54" s="797"/>
      <c r="AC54" s="797"/>
      <c r="AD54" s="797"/>
      <c r="AE54" s="797"/>
      <c r="AF54" s="797"/>
      <c r="AG54" s="797"/>
      <c r="AH54" s="797"/>
      <c r="AI54" s="797"/>
      <c r="AJ54" s="797"/>
      <c r="AK54" s="797"/>
      <c r="AL54" s="797"/>
      <c r="AM54" s="797"/>
      <c r="AN54" s="797"/>
      <c r="AO54" s="797"/>
      <c r="AP54" s="797"/>
      <c r="AQ54" s="797"/>
      <c r="AR54" s="797"/>
      <c r="AS54" s="797"/>
      <c r="AT54" s="797"/>
      <c r="AU54" s="797"/>
      <c r="AV54" s="797"/>
      <c r="AW54" s="797"/>
      <c r="AX54" s="797"/>
      <c r="AY54" s="797"/>
      <c r="AZ54" s="797"/>
      <c r="BA54" s="797"/>
      <c r="BB54" s="797"/>
      <c r="BC54" s="797"/>
      <c r="BD54" s="797"/>
      <c r="BE54" s="797"/>
      <c r="BF54" s="797"/>
      <c r="BG54" s="797"/>
      <c r="BH54" s="797"/>
      <c r="BI54" s="797"/>
      <c r="BJ54" s="797"/>
      <c r="BK54" s="797"/>
      <c r="BL54" s="797"/>
      <c r="BM54" s="797"/>
      <c r="BN54" s="797"/>
      <c r="BO54" s="797"/>
      <c r="BP54" s="797"/>
      <c r="BQ54" s="797"/>
      <c r="BR54" s="797"/>
      <c r="BS54" s="797"/>
      <c r="BT54" s="797"/>
      <c r="BU54" s="797"/>
      <c r="BV54" s="797"/>
      <c r="BW54" s="797"/>
      <c r="BX54" s="797"/>
      <c r="BY54" s="797"/>
      <c r="BZ54" s="797"/>
      <c r="CA54" s="797"/>
      <c r="CB54" s="797"/>
      <c r="CC54" s="797"/>
      <c r="CD54" s="797"/>
      <c r="CE54" s="797"/>
      <c r="CF54" s="797"/>
      <c r="CG54" s="797"/>
      <c r="CH54" s="797"/>
      <c r="CI54" s="797"/>
      <c r="CJ54" s="797"/>
      <c r="CK54" s="797"/>
      <c r="CL54" s="797"/>
      <c r="CM54" s="797"/>
      <c r="CN54" s="797"/>
      <c r="CO54" s="797"/>
      <c r="CP54" s="797"/>
      <c r="CQ54" s="797"/>
      <c r="CR54" s="797"/>
      <c r="CS54" s="797"/>
      <c r="CT54" s="797"/>
      <c r="CU54" s="797"/>
      <c r="CV54" s="797"/>
      <c r="CW54" s="797"/>
      <c r="CX54" s="797"/>
      <c r="CY54" s="797"/>
      <c r="CZ54" s="797"/>
      <c r="DA54" s="797"/>
      <c r="DB54" s="797"/>
      <c r="DC54" s="797"/>
      <c r="DD54" s="797"/>
      <c r="DE54" s="797"/>
      <c r="DF54" s="797"/>
      <c r="DG54" s="797"/>
      <c r="DH54" s="797"/>
      <c r="DI54" s="797"/>
      <c r="DJ54" s="797"/>
      <c r="DK54" s="797"/>
      <c r="DL54" s="797"/>
      <c r="DM54" s="797"/>
      <c r="DN54" s="797"/>
      <c r="DO54" s="797"/>
      <c r="DP54" s="797"/>
      <c r="DQ54" s="797"/>
      <c r="DR54" s="797"/>
      <c r="DS54" s="797"/>
      <c r="DT54" s="797"/>
      <c r="DU54" s="797"/>
      <c r="DV54" s="797"/>
      <c r="DW54" s="797"/>
      <c r="DX54" s="797"/>
      <c r="DY54" s="797"/>
      <c r="DZ54" s="797"/>
      <c r="EA54" s="797"/>
      <c r="EB54" s="797"/>
      <c r="EC54" s="797"/>
      <c r="ED54" s="797"/>
      <c r="EE54" s="797"/>
      <c r="EF54" s="797"/>
      <c r="EG54" s="797"/>
      <c r="EH54" s="797"/>
      <c r="EI54" s="797"/>
      <c r="EJ54" s="797"/>
      <c r="EK54" s="797"/>
      <c r="EL54" s="797"/>
      <c r="EM54" s="797"/>
      <c r="EN54" s="797"/>
      <c r="EO54" s="797"/>
      <c r="EP54" s="797"/>
      <c r="EQ54" s="797"/>
      <c r="ER54" s="797"/>
      <c r="ES54" s="797"/>
      <c r="ET54" s="797"/>
      <c r="EU54" s="797"/>
      <c r="EV54" s="797"/>
      <c r="EW54" s="797"/>
      <c r="EX54" s="797"/>
      <c r="EY54" s="797"/>
      <c r="EZ54" s="797"/>
      <c r="FA54" s="797"/>
      <c r="FB54" s="797"/>
      <c r="FC54" s="797"/>
      <c r="FD54" s="797"/>
      <c r="FE54" s="797"/>
      <c r="FF54" s="797"/>
      <c r="FG54" s="797"/>
      <c r="FH54" s="797"/>
      <c r="FI54" s="797"/>
      <c r="FJ54" s="797"/>
      <c r="FK54" s="797"/>
      <c r="FL54" s="797"/>
      <c r="FM54" s="797"/>
      <c r="FN54" s="797"/>
      <c r="FO54" s="797"/>
      <c r="FP54" s="797"/>
      <c r="FQ54" s="797"/>
      <c r="FR54" s="797"/>
      <c r="FS54" s="797"/>
      <c r="FT54" s="797"/>
      <c r="FU54" s="797"/>
      <c r="FV54" s="797"/>
      <c r="FW54" s="797"/>
      <c r="FX54" s="797"/>
      <c r="FY54" s="797"/>
      <c r="FZ54" s="797"/>
      <c r="GA54" s="797"/>
      <c r="GB54" s="797"/>
      <c r="GC54" s="797"/>
      <c r="GD54" s="797"/>
      <c r="GE54" s="797"/>
      <c r="GF54" s="797"/>
      <c r="GG54" s="797"/>
      <c r="GW54" s="797"/>
      <c r="GX54" s="797"/>
      <c r="GY54" s="797"/>
      <c r="GZ54" s="797"/>
      <c r="HA54" s="797"/>
      <c r="HB54" s="797"/>
      <c r="HC54" s="797"/>
      <c r="HD54" s="797"/>
      <c r="HE54" s="797"/>
      <c r="HF54" s="797"/>
      <c r="HG54" s="797"/>
      <c r="HH54" s="797"/>
      <c r="HI54" s="797"/>
      <c r="HJ54" s="797"/>
      <c r="HK54" s="797"/>
      <c r="HL54" s="797"/>
      <c r="HM54" s="797"/>
      <c r="HN54" s="797"/>
      <c r="HO54" s="797"/>
      <c r="HP54" s="797"/>
      <c r="HQ54" s="797"/>
      <c r="HR54" s="797"/>
      <c r="HS54" s="797"/>
      <c r="HT54" s="797"/>
      <c r="HU54" s="797"/>
      <c r="HV54" s="797"/>
      <c r="HW54" s="797"/>
      <c r="HX54" s="797"/>
      <c r="HY54" s="797"/>
      <c r="HZ54" s="797"/>
      <c r="IA54" s="797"/>
      <c r="IB54" s="797"/>
      <c r="IC54" s="797"/>
      <c r="ID54" s="797"/>
      <c r="IE54" s="797"/>
      <c r="IF54" s="798"/>
      <c r="IG54" s="798"/>
      <c r="IH54" s="798"/>
      <c r="II54" s="798"/>
      <c r="IJ54" s="798"/>
    </row>
    <row r="55" spans="2:244" ht="13.5" customHeight="1" x14ac:dyDescent="0.15">
      <c r="B55" s="797"/>
      <c r="C55" s="797"/>
      <c r="D55" s="797"/>
      <c r="E55" s="797"/>
      <c r="F55" s="797"/>
      <c r="G55" s="797"/>
      <c r="H55" s="797"/>
      <c r="I55" s="797"/>
      <c r="J55" s="646"/>
      <c r="K55" s="646"/>
      <c r="L55" s="646"/>
      <c r="M55" s="646"/>
      <c r="N55" s="646"/>
      <c r="O55" s="646"/>
      <c r="P55" s="646"/>
      <c r="Q55" s="646"/>
      <c r="R55" s="646"/>
      <c r="S55" s="646"/>
      <c r="T55" s="646"/>
      <c r="U55" s="646"/>
      <c r="V55" s="646"/>
      <c r="W55" s="646"/>
      <c r="X55" s="646"/>
      <c r="Y55" s="797"/>
      <c r="Z55" s="797"/>
      <c r="AA55" s="797"/>
      <c r="AB55" s="797"/>
      <c r="AC55" s="797"/>
      <c r="AD55" s="797"/>
      <c r="AE55" s="797"/>
      <c r="AF55" s="797"/>
      <c r="AG55" s="797"/>
      <c r="AH55" s="797"/>
      <c r="AI55" s="797"/>
      <c r="AJ55" s="797"/>
      <c r="AK55" s="797"/>
      <c r="AL55" s="797"/>
      <c r="AM55" s="797"/>
      <c r="AN55" s="797"/>
      <c r="AO55" s="797"/>
      <c r="AP55" s="797"/>
      <c r="AQ55" s="797"/>
      <c r="AR55" s="797"/>
      <c r="AS55" s="797"/>
      <c r="AT55" s="797"/>
      <c r="AU55" s="797"/>
      <c r="AV55" s="797"/>
      <c r="AW55" s="797"/>
      <c r="AX55" s="797"/>
      <c r="AY55" s="797"/>
      <c r="AZ55" s="797"/>
      <c r="BA55" s="797"/>
      <c r="BB55" s="797"/>
      <c r="BC55" s="797"/>
      <c r="BD55" s="797"/>
      <c r="BE55" s="797"/>
      <c r="BF55" s="797"/>
      <c r="BG55" s="797"/>
      <c r="BH55" s="797"/>
      <c r="BI55" s="797"/>
      <c r="BJ55" s="797"/>
      <c r="BK55" s="797"/>
      <c r="BL55" s="797"/>
      <c r="BM55" s="797"/>
      <c r="BN55" s="797"/>
      <c r="BO55" s="797"/>
      <c r="BP55" s="797"/>
      <c r="BQ55" s="797"/>
      <c r="BR55" s="797"/>
      <c r="BS55" s="797"/>
      <c r="BT55" s="797"/>
      <c r="BU55" s="797"/>
      <c r="BV55" s="797"/>
      <c r="BW55" s="797"/>
      <c r="BX55" s="797"/>
      <c r="BY55" s="797"/>
      <c r="BZ55" s="797"/>
      <c r="CA55" s="797"/>
      <c r="CB55" s="797"/>
      <c r="CC55" s="797"/>
      <c r="CD55" s="797"/>
      <c r="CE55" s="797"/>
      <c r="CF55" s="797"/>
      <c r="CG55" s="797"/>
      <c r="CH55" s="797"/>
      <c r="CI55" s="797"/>
      <c r="CJ55" s="797"/>
      <c r="CK55" s="797"/>
      <c r="CL55" s="797"/>
      <c r="CM55" s="797"/>
      <c r="CN55" s="797"/>
      <c r="CO55" s="797"/>
      <c r="CP55" s="797"/>
      <c r="CQ55" s="797"/>
      <c r="CR55" s="797"/>
      <c r="CS55" s="797"/>
      <c r="CT55" s="797"/>
      <c r="CU55" s="797"/>
      <c r="CV55" s="797"/>
      <c r="CW55" s="797"/>
      <c r="CX55" s="797"/>
      <c r="CY55" s="797"/>
      <c r="CZ55" s="797"/>
      <c r="DA55" s="797"/>
      <c r="DB55" s="797"/>
      <c r="DC55" s="797"/>
      <c r="DD55" s="797"/>
      <c r="DE55" s="797"/>
      <c r="DF55" s="797"/>
      <c r="DG55" s="797"/>
      <c r="DH55" s="797"/>
      <c r="DI55" s="797"/>
      <c r="DJ55" s="797"/>
      <c r="DK55" s="797"/>
      <c r="DL55" s="797"/>
      <c r="DM55" s="797"/>
      <c r="DN55" s="797"/>
      <c r="DO55" s="797"/>
      <c r="DP55" s="797"/>
      <c r="DQ55" s="797"/>
      <c r="DR55" s="797"/>
      <c r="DS55" s="797"/>
      <c r="DT55" s="797"/>
      <c r="DU55" s="797"/>
      <c r="DV55" s="797"/>
      <c r="DW55" s="797"/>
      <c r="DX55" s="797"/>
      <c r="DY55" s="797"/>
      <c r="DZ55" s="797"/>
      <c r="EA55" s="797"/>
      <c r="EB55" s="797"/>
      <c r="EC55" s="797"/>
      <c r="ED55" s="797"/>
      <c r="EE55" s="797"/>
      <c r="EF55" s="797"/>
      <c r="EG55" s="797"/>
      <c r="EH55" s="797"/>
      <c r="EI55" s="797"/>
      <c r="EJ55" s="797"/>
      <c r="EK55" s="797"/>
      <c r="EL55" s="797"/>
      <c r="EM55" s="797"/>
      <c r="EN55" s="797"/>
      <c r="EO55" s="797"/>
      <c r="EP55" s="797"/>
      <c r="EQ55" s="797"/>
      <c r="ER55" s="797"/>
      <c r="ES55" s="797"/>
      <c r="ET55" s="797"/>
      <c r="EU55" s="797"/>
      <c r="EV55" s="797"/>
      <c r="EW55" s="797"/>
      <c r="EX55" s="797"/>
      <c r="EY55" s="797"/>
      <c r="EZ55" s="797"/>
      <c r="FA55" s="797"/>
      <c r="FB55" s="797"/>
      <c r="FC55" s="797"/>
      <c r="FD55" s="797"/>
      <c r="FE55" s="797"/>
      <c r="FF55" s="797"/>
      <c r="FG55" s="797"/>
      <c r="FH55" s="797"/>
      <c r="FI55" s="797"/>
      <c r="FJ55" s="797"/>
      <c r="FK55" s="797"/>
      <c r="FL55" s="797"/>
      <c r="FM55" s="797"/>
      <c r="FN55" s="797"/>
      <c r="FO55" s="797"/>
      <c r="FP55" s="797"/>
      <c r="FQ55" s="797"/>
      <c r="FR55" s="797"/>
      <c r="FS55" s="797"/>
      <c r="FT55" s="797"/>
      <c r="FU55" s="797"/>
      <c r="FV55" s="797"/>
      <c r="FW55" s="797"/>
      <c r="FX55" s="797"/>
      <c r="FY55" s="797"/>
      <c r="FZ55" s="797"/>
      <c r="GA55" s="797"/>
      <c r="GB55" s="797"/>
      <c r="GC55" s="797"/>
      <c r="GD55" s="797"/>
      <c r="GE55" s="797"/>
      <c r="GF55" s="797"/>
      <c r="GG55" s="797"/>
      <c r="GW55" s="797"/>
      <c r="GX55" s="797"/>
      <c r="GY55" s="797"/>
      <c r="GZ55" s="797"/>
      <c r="HA55" s="797"/>
      <c r="HB55" s="797"/>
      <c r="HC55" s="797"/>
      <c r="HD55" s="797"/>
      <c r="HE55" s="797"/>
      <c r="HF55" s="797"/>
      <c r="HG55" s="797"/>
      <c r="HH55" s="797"/>
      <c r="HI55" s="797"/>
      <c r="HJ55" s="797"/>
      <c r="HK55" s="797"/>
      <c r="HL55" s="797"/>
      <c r="HM55" s="797"/>
      <c r="HN55" s="797"/>
      <c r="HO55" s="797"/>
      <c r="HP55" s="797"/>
      <c r="HQ55" s="797"/>
      <c r="HR55" s="797"/>
      <c r="HS55" s="797"/>
      <c r="HT55" s="797"/>
      <c r="HU55" s="797"/>
      <c r="HV55" s="797"/>
      <c r="HW55" s="797"/>
      <c r="HX55" s="797"/>
      <c r="HY55" s="797"/>
      <c r="HZ55" s="797"/>
      <c r="IA55" s="797"/>
      <c r="IB55" s="797"/>
      <c r="IC55" s="797"/>
      <c r="ID55" s="797"/>
      <c r="IE55" s="797"/>
      <c r="IF55" s="798"/>
      <c r="IG55" s="798"/>
      <c r="IH55" s="798"/>
      <c r="II55" s="798"/>
      <c r="IJ55" s="798"/>
    </row>
    <row r="56" spans="2:244" ht="13.5" customHeight="1" x14ac:dyDescent="0.15">
      <c r="B56" s="797"/>
      <c r="C56" s="797"/>
      <c r="D56" s="797"/>
      <c r="E56" s="797"/>
      <c r="F56" s="797"/>
      <c r="G56" s="797"/>
      <c r="H56" s="797"/>
      <c r="I56" s="797"/>
      <c r="J56" s="646"/>
      <c r="K56" s="646"/>
      <c r="L56" s="646"/>
      <c r="M56" s="646"/>
      <c r="N56" s="646"/>
      <c r="O56" s="646"/>
      <c r="P56" s="646"/>
      <c r="Q56" s="646"/>
      <c r="R56" s="646"/>
      <c r="S56" s="646"/>
      <c r="T56" s="646"/>
      <c r="U56" s="646"/>
      <c r="V56" s="646"/>
      <c r="W56" s="646"/>
      <c r="X56" s="646"/>
      <c r="Y56" s="797"/>
      <c r="Z56" s="797"/>
      <c r="AA56" s="797"/>
      <c r="AB56" s="797"/>
      <c r="AC56" s="797"/>
      <c r="AD56" s="797"/>
      <c r="AE56" s="797"/>
      <c r="AF56" s="797"/>
      <c r="AG56" s="797"/>
      <c r="AH56" s="797"/>
      <c r="AI56" s="797"/>
      <c r="AJ56" s="797"/>
      <c r="AK56" s="797"/>
      <c r="AL56" s="797"/>
      <c r="AM56" s="797"/>
      <c r="AN56" s="797"/>
      <c r="AO56" s="797"/>
      <c r="AP56" s="797"/>
      <c r="AQ56" s="797"/>
      <c r="AR56" s="797"/>
      <c r="AS56" s="797"/>
      <c r="AT56" s="797"/>
      <c r="AU56" s="797"/>
      <c r="AV56" s="797"/>
      <c r="AW56" s="797"/>
      <c r="AX56" s="797"/>
      <c r="AY56" s="797"/>
      <c r="AZ56" s="797"/>
      <c r="BA56" s="797"/>
      <c r="BB56" s="797"/>
      <c r="BC56" s="797"/>
      <c r="BD56" s="797"/>
      <c r="BE56" s="797"/>
      <c r="BF56" s="797"/>
      <c r="BG56" s="797"/>
      <c r="BH56" s="797"/>
      <c r="BI56" s="797"/>
      <c r="BJ56" s="797"/>
      <c r="BK56" s="797"/>
      <c r="BL56" s="797"/>
      <c r="BM56" s="797"/>
      <c r="BN56" s="797"/>
      <c r="BO56" s="797"/>
      <c r="BP56" s="797"/>
      <c r="BQ56" s="797"/>
      <c r="BR56" s="797"/>
      <c r="BS56" s="797"/>
      <c r="BT56" s="797"/>
      <c r="BU56" s="797"/>
      <c r="BV56" s="797"/>
      <c r="BW56" s="797"/>
      <c r="BX56" s="797"/>
      <c r="BY56" s="797"/>
      <c r="BZ56" s="797"/>
      <c r="CA56" s="797"/>
      <c r="CB56" s="797"/>
      <c r="CC56" s="797"/>
      <c r="CD56" s="797"/>
      <c r="CE56" s="797"/>
      <c r="CF56" s="797"/>
      <c r="CG56" s="797"/>
      <c r="CH56" s="797"/>
      <c r="CI56" s="797"/>
      <c r="CJ56" s="797"/>
      <c r="CK56" s="797"/>
      <c r="CL56" s="797"/>
      <c r="CM56" s="797"/>
      <c r="CN56" s="797"/>
      <c r="CO56" s="797"/>
      <c r="CP56" s="797"/>
      <c r="CQ56" s="797"/>
      <c r="CR56" s="797"/>
      <c r="CS56" s="797"/>
      <c r="CT56" s="797"/>
      <c r="CU56" s="797"/>
      <c r="CV56" s="797"/>
      <c r="CW56" s="797"/>
      <c r="CX56" s="797"/>
      <c r="CY56" s="797"/>
      <c r="CZ56" s="797"/>
      <c r="DA56" s="797"/>
      <c r="DB56" s="797"/>
      <c r="DC56" s="797"/>
      <c r="DD56" s="797"/>
      <c r="DE56" s="797"/>
      <c r="DF56" s="797"/>
      <c r="DG56" s="797"/>
      <c r="DH56" s="797"/>
      <c r="DI56" s="797"/>
      <c r="DJ56" s="797"/>
      <c r="DK56" s="797"/>
      <c r="DL56" s="797"/>
      <c r="DM56" s="797"/>
      <c r="DN56" s="797"/>
      <c r="DO56" s="797"/>
      <c r="DP56" s="797"/>
      <c r="DQ56" s="797"/>
      <c r="DR56" s="797"/>
      <c r="DS56" s="797"/>
      <c r="DT56" s="797"/>
      <c r="DU56" s="797"/>
      <c r="DV56" s="797"/>
      <c r="DW56" s="797"/>
      <c r="DX56" s="797"/>
      <c r="DY56" s="797"/>
      <c r="DZ56" s="797"/>
      <c r="EA56" s="797"/>
      <c r="EB56" s="797"/>
      <c r="EC56" s="797"/>
      <c r="ED56" s="797"/>
      <c r="EE56" s="797"/>
      <c r="EF56" s="797"/>
      <c r="EG56" s="797"/>
      <c r="EH56" s="797"/>
      <c r="EI56" s="797"/>
      <c r="EJ56" s="797"/>
      <c r="EK56" s="797"/>
      <c r="EL56" s="797"/>
      <c r="EM56" s="797"/>
      <c r="EN56" s="797"/>
      <c r="EO56" s="797"/>
      <c r="EP56" s="797"/>
      <c r="EQ56" s="797"/>
      <c r="ER56" s="797"/>
      <c r="ES56" s="797"/>
      <c r="ET56" s="797"/>
      <c r="EU56" s="797"/>
      <c r="EV56" s="797"/>
      <c r="EW56" s="797"/>
      <c r="EX56" s="797"/>
      <c r="EY56" s="797"/>
      <c r="EZ56" s="797"/>
      <c r="FA56" s="797"/>
      <c r="FB56" s="797"/>
      <c r="FC56" s="797"/>
      <c r="FD56" s="797"/>
      <c r="FE56" s="797"/>
      <c r="FF56" s="797"/>
      <c r="FG56" s="797"/>
      <c r="FH56" s="797"/>
      <c r="FI56" s="797"/>
      <c r="FJ56" s="797"/>
      <c r="FK56" s="797"/>
      <c r="FL56" s="797"/>
      <c r="FM56" s="797"/>
      <c r="FN56" s="797"/>
      <c r="FO56" s="797"/>
      <c r="FP56" s="797"/>
      <c r="FQ56" s="797"/>
      <c r="FR56" s="797"/>
      <c r="FS56" s="797"/>
      <c r="FT56" s="797"/>
      <c r="FU56" s="797"/>
      <c r="FV56" s="797"/>
      <c r="FW56" s="797"/>
      <c r="FX56" s="797"/>
      <c r="FY56" s="797"/>
      <c r="FZ56" s="797"/>
      <c r="GA56" s="797"/>
      <c r="GB56" s="797"/>
      <c r="GC56" s="797"/>
      <c r="GD56" s="797"/>
      <c r="GE56" s="797"/>
      <c r="GF56" s="797"/>
      <c r="GG56" s="797"/>
      <c r="GW56" s="797"/>
      <c r="GX56" s="797"/>
      <c r="GY56" s="797"/>
      <c r="GZ56" s="797"/>
      <c r="HA56" s="797"/>
      <c r="HB56" s="797"/>
      <c r="HC56" s="797"/>
      <c r="HD56" s="797"/>
      <c r="HE56" s="797"/>
      <c r="HF56" s="797"/>
      <c r="HG56" s="797"/>
      <c r="HH56" s="797"/>
      <c r="HI56" s="797"/>
      <c r="HJ56" s="797"/>
      <c r="HK56" s="797"/>
      <c r="HL56" s="797"/>
      <c r="HM56" s="797"/>
      <c r="HN56" s="797"/>
      <c r="HO56" s="797"/>
      <c r="HP56" s="797"/>
      <c r="HQ56" s="797"/>
      <c r="HR56" s="797"/>
      <c r="HS56" s="797"/>
      <c r="HT56" s="797"/>
      <c r="HU56" s="797"/>
      <c r="HV56" s="797"/>
      <c r="HW56" s="797"/>
      <c r="HX56" s="797"/>
      <c r="HY56" s="797"/>
      <c r="HZ56" s="797"/>
      <c r="IA56" s="797"/>
      <c r="IB56" s="797"/>
      <c r="IC56" s="797"/>
      <c r="ID56" s="797"/>
      <c r="IE56" s="797"/>
      <c r="IF56" s="798"/>
      <c r="IG56" s="798"/>
      <c r="IH56" s="798"/>
      <c r="II56" s="798"/>
      <c r="IJ56" s="798"/>
    </row>
    <row r="57" spans="2:244" ht="13.5" customHeight="1" x14ac:dyDescent="0.15">
      <c r="B57" s="797"/>
      <c r="C57" s="797"/>
      <c r="D57" s="797"/>
      <c r="E57" s="797"/>
      <c r="F57" s="797"/>
      <c r="G57" s="797"/>
      <c r="H57" s="797"/>
      <c r="I57" s="797"/>
      <c r="J57" s="646"/>
      <c r="K57" s="646"/>
      <c r="L57" s="646"/>
      <c r="M57" s="646"/>
      <c r="N57" s="646"/>
      <c r="O57" s="646"/>
      <c r="P57" s="646"/>
      <c r="Q57" s="646"/>
      <c r="R57" s="646"/>
      <c r="S57" s="646"/>
      <c r="T57" s="646"/>
      <c r="U57" s="646"/>
      <c r="V57" s="646"/>
      <c r="W57" s="646"/>
      <c r="X57" s="646"/>
      <c r="Y57" s="797"/>
      <c r="Z57" s="797"/>
      <c r="AA57" s="797"/>
      <c r="AB57" s="797"/>
      <c r="AC57" s="797"/>
      <c r="AD57" s="797"/>
      <c r="AE57" s="797"/>
      <c r="AF57" s="797"/>
      <c r="AG57" s="797"/>
      <c r="AH57" s="797"/>
      <c r="AI57" s="797"/>
      <c r="AJ57" s="797"/>
      <c r="AK57" s="797"/>
      <c r="AL57" s="797"/>
      <c r="AM57" s="797"/>
      <c r="AN57" s="797"/>
      <c r="AO57" s="797"/>
      <c r="AP57" s="797"/>
      <c r="AQ57" s="797"/>
      <c r="AR57" s="797"/>
      <c r="AS57" s="797"/>
      <c r="AT57" s="797"/>
      <c r="AU57" s="797"/>
      <c r="AV57" s="797"/>
      <c r="AW57" s="797"/>
      <c r="AX57" s="797"/>
      <c r="AY57" s="797"/>
      <c r="AZ57" s="797"/>
      <c r="BA57" s="797"/>
      <c r="BB57" s="797"/>
      <c r="BC57" s="797"/>
      <c r="BD57" s="797"/>
      <c r="BE57" s="797"/>
      <c r="BF57" s="797"/>
      <c r="BG57" s="797"/>
      <c r="BH57" s="797"/>
      <c r="BI57" s="797"/>
      <c r="BJ57" s="797"/>
      <c r="BK57" s="797"/>
      <c r="BL57" s="797"/>
      <c r="BM57" s="797"/>
      <c r="BN57" s="797"/>
      <c r="BO57" s="797"/>
      <c r="BP57" s="797"/>
      <c r="BQ57" s="797"/>
      <c r="BR57" s="797"/>
      <c r="BS57" s="797"/>
      <c r="BT57" s="797"/>
      <c r="BU57" s="797"/>
      <c r="BV57" s="797"/>
      <c r="BW57" s="797"/>
      <c r="BX57" s="797"/>
      <c r="BY57" s="797"/>
      <c r="BZ57" s="797"/>
      <c r="CA57" s="797"/>
      <c r="CB57" s="797"/>
      <c r="CC57" s="797"/>
      <c r="CD57" s="797"/>
      <c r="CE57" s="797"/>
      <c r="CF57" s="797"/>
      <c r="CG57" s="797"/>
      <c r="CH57" s="797"/>
      <c r="CI57" s="797"/>
      <c r="CJ57" s="797"/>
      <c r="CK57" s="797"/>
      <c r="CL57" s="797"/>
      <c r="CM57" s="797"/>
      <c r="CN57" s="797"/>
      <c r="CO57" s="797"/>
      <c r="CP57" s="797"/>
      <c r="CQ57" s="797"/>
      <c r="CR57" s="797"/>
      <c r="CS57" s="797"/>
      <c r="CT57" s="797"/>
      <c r="CU57" s="797"/>
      <c r="CV57" s="797"/>
      <c r="CW57" s="797"/>
      <c r="CX57" s="797"/>
      <c r="CY57" s="797"/>
      <c r="CZ57" s="797"/>
      <c r="DA57" s="797"/>
      <c r="DB57" s="797"/>
      <c r="DC57" s="797"/>
      <c r="DD57" s="797"/>
      <c r="DE57" s="797"/>
      <c r="DF57" s="797"/>
      <c r="DG57" s="797"/>
      <c r="DH57" s="797"/>
      <c r="DI57" s="797"/>
      <c r="DJ57" s="797"/>
      <c r="DK57" s="797"/>
      <c r="DL57" s="797"/>
      <c r="DM57" s="797"/>
      <c r="DN57" s="797"/>
      <c r="DO57" s="797"/>
      <c r="DP57" s="797"/>
      <c r="DQ57" s="797"/>
      <c r="DR57" s="797"/>
      <c r="DS57" s="797"/>
      <c r="DT57" s="797"/>
      <c r="DU57" s="797"/>
      <c r="DV57" s="797"/>
      <c r="DW57" s="797"/>
      <c r="DX57" s="797"/>
      <c r="DY57" s="797"/>
      <c r="DZ57" s="797"/>
      <c r="EA57" s="797"/>
      <c r="EB57" s="797"/>
      <c r="EC57" s="797"/>
      <c r="ED57" s="797"/>
      <c r="EE57" s="797"/>
      <c r="EF57" s="797"/>
      <c r="EG57" s="797"/>
      <c r="EH57" s="797"/>
      <c r="EI57" s="797"/>
      <c r="EJ57" s="797"/>
      <c r="EK57" s="797"/>
      <c r="EL57" s="797"/>
      <c r="EM57" s="797"/>
      <c r="EN57" s="797"/>
      <c r="EO57" s="797"/>
      <c r="EP57" s="797"/>
      <c r="EQ57" s="797"/>
      <c r="ER57" s="797"/>
      <c r="ES57" s="797"/>
      <c r="ET57" s="797"/>
      <c r="EU57" s="797"/>
      <c r="EV57" s="797"/>
      <c r="EW57" s="797"/>
      <c r="EX57" s="797"/>
      <c r="EY57" s="797"/>
      <c r="EZ57" s="797"/>
      <c r="FA57" s="797"/>
      <c r="FB57" s="797"/>
      <c r="FC57" s="797"/>
      <c r="FD57" s="797"/>
      <c r="FE57" s="797"/>
      <c r="FF57" s="797"/>
      <c r="FG57" s="797"/>
      <c r="FH57" s="797"/>
      <c r="FI57" s="797"/>
      <c r="FJ57" s="797"/>
      <c r="FK57" s="797"/>
      <c r="FL57" s="797"/>
      <c r="FM57" s="797"/>
      <c r="FN57" s="797"/>
      <c r="FO57" s="797"/>
      <c r="FP57" s="797"/>
      <c r="FQ57" s="797"/>
      <c r="FR57" s="797"/>
      <c r="FS57" s="797"/>
      <c r="FT57" s="797"/>
      <c r="FU57" s="797"/>
      <c r="FV57" s="797"/>
      <c r="FW57" s="797"/>
      <c r="FX57" s="797"/>
      <c r="FY57" s="797"/>
      <c r="FZ57" s="797"/>
      <c r="GA57" s="797"/>
      <c r="GB57" s="797"/>
      <c r="GC57" s="797"/>
      <c r="GD57" s="797"/>
      <c r="GE57" s="797"/>
      <c r="GF57" s="797"/>
      <c r="GG57" s="797"/>
      <c r="GW57" s="797"/>
      <c r="GX57" s="797"/>
      <c r="GY57" s="797"/>
      <c r="GZ57" s="797"/>
      <c r="HA57" s="797"/>
      <c r="HB57" s="797"/>
      <c r="HC57" s="797"/>
      <c r="HD57" s="797"/>
      <c r="HE57" s="797"/>
      <c r="HF57" s="797"/>
      <c r="HG57" s="797"/>
      <c r="HH57" s="797"/>
      <c r="HI57" s="797"/>
      <c r="HJ57" s="797"/>
      <c r="HK57" s="797"/>
      <c r="HL57" s="797"/>
      <c r="HM57" s="797"/>
      <c r="HN57" s="797"/>
      <c r="HO57" s="797"/>
      <c r="HP57" s="797"/>
      <c r="HQ57" s="797"/>
      <c r="HR57" s="797"/>
      <c r="HS57" s="797"/>
      <c r="HT57" s="797"/>
      <c r="HU57" s="797"/>
      <c r="HV57" s="797"/>
      <c r="HW57" s="797"/>
      <c r="HX57" s="797"/>
      <c r="HY57" s="797"/>
      <c r="HZ57" s="797"/>
      <c r="IA57" s="797"/>
      <c r="IB57" s="797"/>
      <c r="IC57" s="797"/>
      <c r="ID57" s="797"/>
      <c r="IE57" s="797"/>
      <c r="IF57" s="798"/>
      <c r="IG57" s="798"/>
      <c r="IH57" s="798"/>
      <c r="II57" s="798"/>
      <c r="IJ57" s="798"/>
    </row>
    <row r="58" spans="2:244" ht="13.5" customHeight="1" x14ac:dyDescent="0.15">
      <c r="B58" s="797"/>
      <c r="C58" s="797"/>
      <c r="D58" s="797"/>
      <c r="E58" s="797"/>
      <c r="F58" s="797"/>
      <c r="G58" s="797"/>
      <c r="H58" s="797"/>
      <c r="I58" s="797"/>
      <c r="J58" s="646"/>
      <c r="K58" s="646"/>
      <c r="L58" s="646"/>
      <c r="M58" s="646"/>
      <c r="N58" s="646"/>
      <c r="O58" s="646"/>
      <c r="P58" s="646"/>
      <c r="Q58" s="646"/>
      <c r="R58" s="646"/>
      <c r="S58" s="646"/>
      <c r="T58" s="646"/>
      <c r="U58" s="646"/>
      <c r="V58" s="646"/>
      <c r="W58" s="646"/>
      <c r="X58" s="646"/>
      <c r="Y58" s="797"/>
      <c r="Z58" s="797"/>
      <c r="AA58" s="797"/>
      <c r="AB58" s="797"/>
      <c r="AC58" s="797"/>
      <c r="AD58" s="797"/>
      <c r="AE58" s="797"/>
      <c r="AF58" s="797"/>
      <c r="AG58" s="797"/>
      <c r="AH58" s="797"/>
      <c r="AI58" s="797"/>
      <c r="AJ58" s="797"/>
      <c r="AK58" s="797"/>
      <c r="AL58" s="797"/>
      <c r="AM58" s="797"/>
      <c r="AN58" s="797"/>
      <c r="AO58" s="797"/>
      <c r="AP58" s="797"/>
      <c r="AQ58" s="797"/>
      <c r="AR58" s="797"/>
      <c r="AS58" s="797"/>
      <c r="AT58" s="797"/>
      <c r="AU58" s="797"/>
      <c r="AV58" s="797"/>
      <c r="AW58" s="797"/>
      <c r="AX58" s="797"/>
      <c r="AY58" s="797"/>
      <c r="AZ58" s="797"/>
      <c r="BA58" s="797"/>
      <c r="BB58" s="797"/>
      <c r="BC58" s="797"/>
      <c r="BD58" s="797"/>
      <c r="BE58" s="797"/>
      <c r="BF58" s="797"/>
      <c r="BG58" s="797"/>
      <c r="BH58" s="797"/>
      <c r="BI58" s="797"/>
      <c r="BJ58" s="797"/>
      <c r="BK58" s="797"/>
      <c r="BL58" s="797"/>
      <c r="BM58" s="797"/>
      <c r="BN58" s="797"/>
      <c r="BO58" s="797"/>
      <c r="BP58" s="797"/>
      <c r="BQ58" s="797"/>
      <c r="BR58" s="797"/>
      <c r="BS58" s="797"/>
      <c r="BT58" s="797"/>
      <c r="BU58" s="797"/>
      <c r="BV58" s="797"/>
      <c r="BW58" s="797"/>
      <c r="BX58" s="797"/>
      <c r="BY58" s="797"/>
      <c r="BZ58" s="797"/>
      <c r="CA58" s="797"/>
      <c r="CB58" s="797"/>
      <c r="CC58" s="797"/>
      <c r="CD58" s="797"/>
      <c r="CE58" s="797"/>
      <c r="CF58" s="797"/>
      <c r="CG58" s="797"/>
      <c r="CH58" s="797"/>
      <c r="CI58" s="797"/>
      <c r="CJ58" s="797"/>
      <c r="CK58" s="797"/>
      <c r="CL58" s="797"/>
      <c r="CM58" s="797"/>
      <c r="CN58" s="797"/>
      <c r="CO58" s="797"/>
      <c r="CP58" s="797"/>
      <c r="CQ58" s="797"/>
      <c r="CR58" s="797"/>
      <c r="CS58" s="797"/>
      <c r="CT58" s="797"/>
      <c r="CU58" s="797"/>
      <c r="CV58" s="797"/>
      <c r="CW58" s="797"/>
      <c r="CX58" s="797"/>
      <c r="CY58" s="797"/>
      <c r="CZ58" s="797"/>
      <c r="DA58" s="797"/>
      <c r="DB58" s="797"/>
      <c r="DC58" s="797"/>
      <c r="DD58" s="797"/>
      <c r="DE58" s="797"/>
      <c r="DF58" s="797"/>
      <c r="DG58" s="797"/>
      <c r="DH58" s="797"/>
      <c r="DI58" s="797"/>
      <c r="DJ58" s="797"/>
      <c r="DK58" s="797"/>
      <c r="DL58" s="797"/>
      <c r="DM58" s="797"/>
      <c r="DN58" s="797"/>
      <c r="DO58" s="797"/>
      <c r="DP58" s="797"/>
      <c r="DQ58" s="797"/>
      <c r="DR58" s="797"/>
      <c r="DS58" s="797"/>
      <c r="DT58" s="797"/>
      <c r="DU58" s="797"/>
      <c r="DV58" s="797"/>
      <c r="DW58" s="797"/>
      <c r="DX58" s="797"/>
      <c r="DY58" s="797"/>
      <c r="DZ58" s="797"/>
      <c r="EA58" s="797"/>
      <c r="EB58" s="797"/>
      <c r="EC58" s="797"/>
      <c r="ED58" s="797"/>
      <c r="EE58" s="797"/>
      <c r="EF58" s="797"/>
      <c r="EG58" s="797"/>
      <c r="EH58" s="797"/>
      <c r="EI58" s="797"/>
      <c r="EJ58" s="797"/>
      <c r="EK58" s="797"/>
      <c r="EL58" s="797"/>
      <c r="EM58" s="797"/>
      <c r="EN58" s="797"/>
      <c r="EO58" s="797"/>
      <c r="EP58" s="797"/>
      <c r="EQ58" s="797"/>
      <c r="ER58" s="797"/>
      <c r="ES58" s="797"/>
      <c r="ET58" s="797"/>
      <c r="EU58" s="797"/>
      <c r="EV58" s="797"/>
      <c r="EW58" s="797"/>
      <c r="EX58" s="797"/>
      <c r="EY58" s="797"/>
      <c r="EZ58" s="797"/>
      <c r="FA58" s="797"/>
      <c r="FB58" s="797"/>
      <c r="FC58" s="797"/>
      <c r="FD58" s="797"/>
      <c r="FE58" s="797"/>
      <c r="FF58" s="797"/>
      <c r="FG58" s="797"/>
      <c r="FH58" s="797"/>
      <c r="FI58" s="797"/>
      <c r="FJ58" s="797"/>
      <c r="FK58" s="797"/>
      <c r="FL58" s="797"/>
      <c r="FM58" s="797"/>
      <c r="FN58" s="797"/>
      <c r="FO58" s="797"/>
      <c r="FP58" s="797"/>
      <c r="FQ58" s="797"/>
      <c r="FR58" s="797"/>
      <c r="FS58" s="797"/>
      <c r="FT58" s="797"/>
      <c r="FU58" s="797"/>
      <c r="FV58" s="797"/>
      <c r="FW58" s="797"/>
      <c r="FX58" s="797"/>
      <c r="FY58" s="797"/>
      <c r="FZ58" s="797"/>
      <c r="GA58" s="797"/>
      <c r="GB58" s="797"/>
      <c r="GC58" s="797"/>
      <c r="GD58" s="797"/>
      <c r="GE58" s="797"/>
      <c r="GF58" s="797"/>
      <c r="GG58" s="797"/>
      <c r="GW58" s="797"/>
      <c r="GX58" s="797"/>
      <c r="GY58" s="797"/>
      <c r="GZ58" s="797"/>
      <c r="HA58" s="797"/>
      <c r="HB58" s="797"/>
      <c r="HC58" s="797"/>
      <c r="HD58" s="797"/>
      <c r="HE58" s="797"/>
      <c r="HF58" s="797"/>
      <c r="HG58" s="797"/>
      <c r="HH58" s="797"/>
      <c r="HI58" s="797"/>
      <c r="HJ58" s="797"/>
      <c r="HK58" s="797"/>
      <c r="HL58" s="797"/>
      <c r="HM58" s="797"/>
      <c r="HN58" s="797"/>
      <c r="HO58" s="797"/>
      <c r="HP58" s="797"/>
      <c r="HQ58" s="797"/>
      <c r="HR58" s="797"/>
      <c r="HS58" s="797"/>
      <c r="HT58" s="797"/>
      <c r="HU58" s="797"/>
      <c r="HV58" s="797"/>
      <c r="HW58" s="797"/>
      <c r="HX58" s="797"/>
      <c r="HY58" s="797"/>
      <c r="HZ58" s="797"/>
      <c r="IA58" s="797"/>
      <c r="IB58" s="797"/>
      <c r="IC58" s="797"/>
      <c r="ID58" s="797"/>
      <c r="IE58" s="797"/>
      <c r="IF58" s="798"/>
      <c r="IG58" s="798"/>
      <c r="IH58" s="798"/>
      <c r="II58" s="798"/>
      <c r="IJ58" s="798"/>
    </row>
    <row r="59" spans="2:244" ht="13.5" customHeight="1" x14ac:dyDescent="0.15">
      <c r="B59" s="797"/>
      <c r="C59" s="797"/>
      <c r="D59" s="797"/>
      <c r="E59" s="797"/>
      <c r="F59" s="797"/>
      <c r="G59" s="797"/>
      <c r="H59" s="797"/>
      <c r="I59" s="797"/>
      <c r="J59" s="646"/>
      <c r="K59" s="646"/>
      <c r="L59" s="646"/>
      <c r="M59" s="646"/>
      <c r="N59" s="646"/>
      <c r="O59" s="646"/>
      <c r="P59" s="646"/>
      <c r="Q59" s="646"/>
      <c r="R59" s="646"/>
      <c r="S59" s="646"/>
      <c r="T59" s="646"/>
      <c r="U59" s="646"/>
      <c r="V59" s="646"/>
      <c r="W59" s="646"/>
      <c r="X59" s="646"/>
      <c r="Y59" s="797"/>
      <c r="Z59" s="797"/>
      <c r="AA59" s="797"/>
      <c r="AB59" s="797"/>
      <c r="AC59" s="797"/>
      <c r="AD59" s="797"/>
      <c r="AE59" s="797"/>
      <c r="AF59" s="797"/>
      <c r="AG59" s="797"/>
      <c r="AH59" s="797"/>
      <c r="AI59" s="797"/>
      <c r="AJ59" s="797"/>
      <c r="AK59" s="797"/>
      <c r="AL59" s="797"/>
      <c r="AM59" s="797"/>
      <c r="AN59" s="797"/>
      <c r="AO59" s="797"/>
      <c r="AP59" s="797"/>
      <c r="AQ59" s="797"/>
      <c r="AR59" s="797"/>
      <c r="AS59" s="797"/>
      <c r="AT59" s="797"/>
      <c r="AU59" s="797"/>
      <c r="AV59" s="797"/>
      <c r="AW59" s="797"/>
      <c r="AX59" s="797"/>
      <c r="AY59" s="797"/>
      <c r="AZ59" s="797"/>
      <c r="BA59" s="797"/>
      <c r="BB59" s="797"/>
      <c r="BC59" s="797"/>
      <c r="BD59" s="797"/>
      <c r="BE59" s="797"/>
      <c r="BF59" s="797"/>
      <c r="BG59" s="797"/>
      <c r="BH59" s="797"/>
      <c r="BI59" s="797"/>
      <c r="BJ59" s="797"/>
      <c r="BK59" s="797"/>
      <c r="BL59" s="797"/>
      <c r="BM59" s="797"/>
      <c r="BN59" s="797"/>
      <c r="BO59" s="797"/>
      <c r="BP59" s="797"/>
      <c r="BQ59" s="797"/>
      <c r="BR59" s="797"/>
      <c r="BS59" s="797"/>
      <c r="BT59" s="797"/>
      <c r="BU59" s="797"/>
      <c r="BV59" s="797"/>
      <c r="BW59" s="797"/>
      <c r="BX59" s="797"/>
      <c r="BY59" s="797"/>
      <c r="BZ59" s="797"/>
      <c r="CA59" s="797"/>
      <c r="CB59" s="797"/>
      <c r="CC59" s="797"/>
      <c r="CD59" s="797"/>
      <c r="CE59" s="797"/>
      <c r="CF59" s="797"/>
      <c r="CG59" s="797"/>
      <c r="CH59" s="797"/>
      <c r="CI59" s="797"/>
      <c r="CJ59" s="797"/>
      <c r="CK59" s="797"/>
      <c r="CL59" s="797"/>
      <c r="CM59" s="797"/>
      <c r="CN59" s="797"/>
      <c r="CO59" s="797"/>
      <c r="CP59" s="797"/>
      <c r="CQ59" s="797"/>
      <c r="CR59" s="797"/>
      <c r="CS59" s="797"/>
      <c r="CT59" s="797"/>
      <c r="CU59" s="797"/>
      <c r="CV59" s="797"/>
      <c r="CW59" s="797"/>
      <c r="CX59" s="797"/>
      <c r="CY59" s="797"/>
      <c r="CZ59" s="797"/>
      <c r="DA59" s="797"/>
      <c r="DB59" s="797"/>
      <c r="DC59" s="797"/>
      <c r="DD59" s="797"/>
      <c r="DE59" s="797"/>
      <c r="DF59" s="797"/>
      <c r="DG59" s="797"/>
      <c r="DH59" s="797"/>
      <c r="DI59" s="797"/>
      <c r="DJ59" s="797"/>
      <c r="DK59" s="797"/>
      <c r="DL59" s="797"/>
      <c r="DM59" s="797"/>
      <c r="DN59" s="797"/>
      <c r="DO59" s="797"/>
      <c r="DP59" s="797"/>
      <c r="DQ59" s="797"/>
      <c r="DR59" s="797"/>
      <c r="DS59" s="797"/>
      <c r="DT59" s="797"/>
      <c r="DU59" s="797"/>
      <c r="DV59" s="797"/>
      <c r="DW59" s="797"/>
      <c r="DX59" s="797"/>
      <c r="DY59" s="797"/>
      <c r="DZ59" s="797"/>
      <c r="EA59" s="797"/>
      <c r="EB59" s="797"/>
      <c r="EC59" s="797"/>
      <c r="ED59" s="797"/>
      <c r="EE59" s="797"/>
      <c r="EF59" s="797"/>
      <c r="EG59" s="797"/>
      <c r="EH59" s="797"/>
      <c r="EI59" s="797"/>
      <c r="EJ59" s="797"/>
      <c r="EK59" s="797"/>
      <c r="EL59" s="797"/>
      <c r="EM59" s="797"/>
      <c r="EN59" s="797"/>
      <c r="EO59" s="797"/>
      <c r="EP59" s="797"/>
      <c r="EQ59" s="797"/>
      <c r="ER59" s="797"/>
      <c r="ES59" s="797"/>
      <c r="ET59" s="797"/>
      <c r="EU59" s="797"/>
      <c r="EV59" s="797"/>
      <c r="EW59" s="797"/>
      <c r="EX59" s="797"/>
      <c r="EY59" s="797"/>
      <c r="EZ59" s="797"/>
      <c r="FA59" s="797"/>
      <c r="FB59" s="797"/>
      <c r="FC59" s="797"/>
      <c r="FD59" s="797"/>
      <c r="FE59" s="797"/>
      <c r="FF59" s="797"/>
      <c r="FG59" s="797"/>
      <c r="FH59" s="797"/>
      <c r="FI59" s="797"/>
      <c r="FJ59" s="797"/>
      <c r="FK59" s="797"/>
      <c r="FL59" s="797"/>
      <c r="FM59" s="797"/>
      <c r="FN59" s="797"/>
      <c r="FO59" s="797"/>
      <c r="FP59" s="797"/>
      <c r="FQ59" s="797"/>
      <c r="FR59" s="797"/>
      <c r="FS59" s="797"/>
      <c r="FT59" s="797"/>
      <c r="FU59" s="797"/>
      <c r="FV59" s="797"/>
      <c r="FW59" s="797"/>
      <c r="FX59" s="797"/>
      <c r="FY59" s="797"/>
      <c r="FZ59" s="797"/>
      <c r="GA59" s="797"/>
      <c r="GB59" s="797"/>
      <c r="GC59" s="797"/>
      <c r="GD59" s="797"/>
      <c r="GE59" s="797"/>
      <c r="GF59" s="797"/>
      <c r="GG59" s="797"/>
      <c r="GW59" s="797"/>
      <c r="GX59" s="797"/>
      <c r="GY59" s="797"/>
      <c r="GZ59" s="797"/>
      <c r="HA59" s="797"/>
      <c r="HB59" s="797"/>
      <c r="HC59" s="797"/>
      <c r="HD59" s="797"/>
      <c r="HE59" s="797"/>
      <c r="HF59" s="797"/>
      <c r="HG59" s="797"/>
      <c r="HH59" s="797"/>
      <c r="HI59" s="797"/>
      <c r="HJ59" s="797"/>
      <c r="HK59" s="797"/>
      <c r="HL59" s="797"/>
      <c r="HM59" s="797"/>
      <c r="HN59" s="797"/>
      <c r="HO59" s="797"/>
      <c r="HP59" s="797"/>
      <c r="HQ59" s="797"/>
      <c r="HR59" s="797"/>
      <c r="HS59" s="797"/>
      <c r="HT59" s="797"/>
      <c r="HU59" s="797"/>
      <c r="HV59" s="797"/>
      <c r="HW59" s="797"/>
      <c r="HX59" s="797"/>
      <c r="HY59" s="797"/>
      <c r="HZ59" s="797"/>
      <c r="IA59" s="797"/>
      <c r="IB59" s="797"/>
      <c r="IC59" s="797"/>
      <c r="ID59" s="797"/>
      <c r="IE59" s="797"/>
      <c r="IF59" s="798"/>
      <c r="IG59" s="798"/>
      <c r="IH59" s="798"/>
      <c r="II59" s="798"/>
      <c r="IJ59" s="798"/>
    </row>
    <row r="60" spans="2:244" ht="13.5" customHeight="1" x14ac:dyDescent="0.15">
      <c r="B60" s="797"/>
      <c r="C60" s="797"/>
      <c r="D60" s="797"/>
      <c r="E60" s="797"/>
      <c r="F60" s="797"/>
      <c r="G60" s="797"/>
      <c r="H60" s="797"/>
      <c r="I60" s="797"/>
      <c r="J60" s="646"/>
      <c r="K60" s="646"/>
      <c r="L60" s="646"/>
      <c r="M60" s="646"/>
      <c r="N60" s="646"/>
      <c r="O60" s="646"/>
      <c r="P60" s="646"/>
      <c r="Q60" s="646"/>
      <c r="R60" s="646"/>
      <c r="S60" s="646"/>
      <c r="T60" s="646"/>
      <c r="U60" s="646"/>
      <c r="V60" s="646"/>
      <c r="W60" s="646"/>
      <c r="X60" s="646"/>
      <c r="Y60" s="797"/>
      <c r="Z60" s="797"/>
      <c r="AA60" s="797"/>
      <c r="AB60" s="797"/>
      <c r="AC60" s="797"/>
      <c r="AD60" s="797"/>
      <c r="AE60" s="797"/>
      <c r="AF60" s="797"/>
      <c r="AG60" s="797"/>
      <c r="AH60" s="797"/>
      <c r="AI60" s="797"/>
      <c r="AJ60" s="797"/>
      <c r="AK60" s="797"/>
      <c r="AL60" s="797"/>
      <c r="AM60" s="797"/>
      <c r="AN60" s="797"/>
      <c r="AO60" s="797"/>
      <c r="AP60" s="797"/>
      <c r="AQ60" s="797"/>
      <c r="AR60" s="797"/>
      <c r="AS60" s="797"/>
      <c r="AT60" s="797"/>
      <c r="AU60" s="797"/>
      <c r="AV60" s="797"/>
      <c r="AW60" s="797"/>
      <c r="AX60" s="797"/>
      <c r="AY60" s="797"/>
      <c r="AZ60" s="797"/>
      <c r="BA60" s="797"/>
      <c r="BB60" s="797"/>
      <c r="BC60" s="797"/>
      <c r="BD60" s="797"/>
      <c r="BE60" s="797"/>
      <c r="BF60" s="797"/>
      <c r="BG60" s="797"/>
      <c r="BH60" s="797"/>
      <c r="BI60" s="797"/>
      <c r="BJ60" s="797"/>
      <c r="BK60" s="797"/>
      <c r="BL60" s="797"/>
      <c r="BM60" s="797"/>
      <c r="BN60" s="797"/>
      <c r="BO60" s="797"/>
      <c r="BP60" s="797"/>
      <c r="BQ60" s="797"/>
      <c r="BR60" s="797"/>
      <c r="BS60" s="797"/>
      <c r="BT60" s="797"/>
      <c r="BU60" s="797"/>
      <c r="BV60" s="797"/>
      <c r="BW60" s="797"/>
      <c r="BX60" s="797"/>
      <c r="BY60" s="797"/>
      <c r="BZ60" s="797"/>
      <c r="CA60" s="797"/>
      <c r="CB60" s="797"/>
      <c r="CC60" s="797"/>
      <c r="CD60" s="797"/>
      <c r="CE60" s="797"/>
      <c r="CF60" s="797"/>
      <c r="CG60" s="797"/>
      <c r="CH60" s="797"/>
      <c r="CI60" s="797"/>
      <c r="CJ60" s="797"/>
      <c r="CK60" s="797"/>
      <c r="CL60" s="797"/>
      <c r="CM60" s="797"/>
      <c r="CN60" s="797"/>
      <c r="CO60" s="797"/>
      <c r="CP60" s="797"/>
      <c r="CQ60" s="797"/>
      <c r="CR60" s="797"/>
      <c r="CS60" s="797"/>
      <c r="CT60" s="797"/>
      <c r="CU60" s="797"/>
      <c r="CV60" s="797"/>
      <c r="CW60" s="797"/>
      <c r="CX60" s="797"/>
      <c r="CY60" s="797"/>
      <c r="CZ60" s="797"/>
      <c r="DA60" s="797"/>
      <c r="DB60" s="797"/>
      <c r="DC60" s="797"/>
      <c r="DD60" s="797"/>
      <c r="DE60" s="797"/>
      <c r="DF60" s="797"/>
      <c r="DG60" s="797"/>
      <c r="DH60" s="797"/>
      <c r="DI60" s="797"/>
      <c r="DJ60" s="797"/>
      <c r="DK60" s="797"/>
      <c r="DL60" s="797"/>
      <c r="DM60" s="797"/>
      <c r="DN60" s="797"/>
      <c r="DO60" s="797"/>
      <c r="DP60" s="797"/>
      <c r="DQ60" s="797"/>
      <c r="DR60" s="797"/>
      <c r="DS60" s="797"/>
      <c r="DT60" s="797"/>
      <c r="DU60" s="797"/>
      <c r="DV60" s="797"/>
      <c r="DW60" s="797"/>
      <c r="DX60" s="797"/>
      <c r="DY60" s="797"/>
      <c r="DZ60" s="797"/>
      <c r="EA60" s="797"/>
      <c r="EB60" s="797"/>
      <c r="EC60" s="797"/>
      <c r="ED60" s="797"/>
      <c r="EE60" s="797"/>
      <c r="EF60" s="797"/>
      <c r="EG60" s="797"/>
      <c r="EH60" s="797"/>
      <c r="EI60" s="797"/>
      <c r="EJ60" s="797"/>
      <c r="EK60" s="797"/>
      <c r="EL60" s="797"/>
      <c r="EM60" s="797"/>
      <c r="EN60" s="797"/>
      <c r="EO60" s="797"/>
      <c r="EP60" s="797"/>
      <c r="EQ60" s="797"/>
      <c r="ER60" s="797"/>
      <c r="ES60" s="797"/>
      <c r="ET60" s="797"/>
      <c r="EU60" s="797"/>
      <c r="EV60" s="797"/>
      <c r="EW60" s="797"/>
      <c r="EX60" s="797"/>
      <c r="EY60" s="797"/>
      <c r="EZ60" s="797"/>
      <c r="FA60" s="797"/>
      <c r="FB60" s="797"/>
      <c r="FC60" s="797"/>
      <c r="FD60" s="797"/>
      <c r="FE60" s="797"/>
      <c r="FF60" s="797"/>
      <c r="FG60" s="797"/>
      <c r="FH60" s="797"/>
      <c r="FI60" s="797"/>
      <c r="FJ60" s="797"/>
      <c r="FK60" s="797"/>
      <c r="FL60" s="797"/>
      <c r="FM60" s="797"/>
      <c r="FN60" s="797"/>
      <c r="FO60" s="797"/>
      <c r="FP60" s="797"/>
      <c r="FQ60" s="797"/>
      <c r="FR60" s="797"/>
      <c r="FS60" s="797"/>
      <c r="FT60" s="797"/>
      <c r="FU60" s="797"/>
      <c r="FV60" s="797"/>
      <c r="FW60" s="797"/>
      <c r="FX60" s="797"/>
      <c r="FY60" s="797"/>
      <c r="FZ60" s="797"/>
      <c r="GA60" s="797"/>
      <c r="GB60" s="797"/>
      <c r="GC60" s="797"/>
      <c r="GD60" s="797"/>
      <c r="GE60" s="797"/>
      <c r="GF60" s="797"/>
      <c r="GG60" s="797"/>
      <c r="GW60" s="797"/>
      <c r="GX60" s="797"/>
      <c r="GY60" s="797"/>
      <c r="GZ60" s="797"/>
      <c r="HA60" s="797"/>
      <c r="HB60" s="797"/>
      <c r="HC60" s="797"/>
      <c r="HD60" s="797"/>
      <c r="HE60" s="797"/>
      <c r="HF60" s="797"/>
      <c r="HG60" s="797"/>
      <c r="HH60" s="797"/>
      <c r="HI60" s="797"/>
      <c r="HJ60" s="797"/>
      <c r="HK60" s="797"/>
      <c r="HL60" s="797"/>
      <c r="HM60" s="797"/>
      <c r="HN60" s="797"/>
      <c r="HO60" s="797"/>
      <c r="HP60" s="797"/>
      <c r="HQ60" s="797"/>
      <c r="HR60" s="797"/>
      <c r="HS60" s="797"/>
      <c r="HT60" s="797"/>
      <c r="HU60" s="797"/>
      <c r="HV60" s="797"/>
      <c r="HW60" s="797"/>
      <c r="HX60" s="797"/>
      <c r="HY60" s="797"/>
      <c r="HZ60" s="797"/>
      <c r="IA60" s="797"/>
      <c r="IB60" s="797"/>
      <c r="IC60" s="797"/>
      <c r="ID60" s="797"/>
      <c r="IE60" s="797"/>
      <c r="IF60" s="798"/>
      <c r="IG60" s="798"/>
      <c r="IH60" s="798"/>
      <c r="II60" s="798"/>
      <c r="IJ60" s="798"/>
    </row>
    <row r="61" spans="2:244" ht="13.5" customHeight="1" x14ac:dyDescent="0.15">
      <c r="B61" s="797"/>
      <c r="C61" s="797"/>
      <c r="D61" s="797"/>
      <c r="E61" s="797"/>
      <c r="F61" s="797"/>
      <c r="G61" s="797"/>
      <c r="H61" s="797"/>
      <c r="I61" s="797"/>
      <c r="J61" s="646"/>
      <c r="K61" s="646"/>
      <c r="L61" s="646"/>
      <c r="M61" s="646"/>
      <c r="N61" s="646"/>
      <c r="O61" s="646"/>
      <c r="P61" s="646"/>
      <c r="Q61" s="646"/>
      <c r="R61" s="646"/>
      <c r="S61" s="646"/>
      <c r="T61" s="646"/>
      <c r="U61" s="646"/>
      <c r="V61" s="646"/>
      <c r="W61" s="646"/>
      <c r="X61" s="646"/>
      <c r="Y61" s="797"/>
      <c r="Z61" s="797"/>
      <c r="AA61" s="797"/>
      <c r="AB61" s="797"/>
      <c r="AC61" s="797"/>
      <c r="AD61" s="797"/>
      <c r="AE61" s="797"/>
      <c r="AF61" s="797"/>
      <c r="AG61" s="797"/>
      <c r="AH61" s="797"/>
      <c r="AI61" s="797"/>
      <c r="AJ61" s="797"/>
      <c r="AK61" s="797"/>
      <c r="AL61" s="797"/>
      <c r="AM61" s="797"/>
      <c r="AN61" s="797"/>
      <c r="AO61" s="797"/>
      <c r="AP61" s="797"/>
      <c r="AQ61" s="797"/>
      <c r="AR61" s="797"/>
      <c r="AS61" s="797"/>
      <c r="AT61" s="797"/>
      <c r="AU61" s="797"/>
      <c r="AV61" s="797"/>
      <c r="AW61" s="797"/>
      <c r="AX61" s="797"/>
      <c r="AY61" s="797"/>
      <c r="AZ61" s="797"/>
      <c r="BA61" s="797"/>
      <c r="BB61" s="797"/>
      <c r="BC61" s="797"/>
      <c r="BD61" s="797"/>
      <c r="BE61" s="797"/>
      <c r="BF61" s="797"/>
      <c r="BG61" s="797"/>
      <c r="BH61" s="797"/>
      <c r="BI61" s="797"/>
      <c r="BJ61" s="797"/>
      <c r="BK61" s="797"/>
      <c r="BL61" s="797"/>
      <c r="BM61" s="797"/>
      <c r="BN61" s="797"/>
      <c r="BO61" s="797"/>
      <c r="BP61" s="797"/>
      <c r="BQ61" s="797"/>
      <c r="BR61" s="797"/>
      <c r="BS61" s="797"/>
      <c r="BT61" s="797"/>
      <c r="BU61" s="797"/>
      <c r="BV61" s="797"/>
      <c r="BW61" s="797"/>
      <c r="BX61" s="797"/>
      <c r="BY61" s="797"/>
      <c r="BZ61" s="797"/>
      <c r="CA61" s="797"/>
      <c r="CB61" s="797"/>
      <c r="CC61" s="797"/>
      <c r="CD61" s="797"/>
      <c r="CE61" s="797"/>
      <c r="CF61" s="797"/>
      <c r="CG61" s="797"/>
      <c r="CH61" s="797"/>
      <c r="CI61" s="797"/>
      <c r="CJ61" s="797"/>
      <c r="CK61" s="797"/>
      <c r="CL61" s="797"/>
      <c r="CM61" s="797"/>
      <c r="CN61" s="797"/>
      <c r="CO61" s="797"/>
      <c r="CP61" s="797"/>
      <c r="CQ61" s="797"/>
      <c r="CR61" s="797"/>
      <c r="CS61" s="797"/>
      <c r="CT61" s="797"/>
      <c r="CU61" s="797"/>
      <c r="CV61" s="797"/>
      <c r="CW61" s="797"/>
      <c r="CX61" s="797"/>
      <c r="CY61" s="797"/>
      <c r="CZ61" s="797"/>
      <c r="DA61" s="797"/>
      <c r="DB61" s="797"/>
      <c r="DC61" s="797"/>
      <c r="DD61" s="797"/>
      <c r="DE61" s="797"/>
      <c r="DF61" s="797"/>
      <c r="DG61" s="797"/>
      <c r="DH61" s="797"/>
      <c r="DI61" s="797"/>
      <c r="DJ61" s="797"/>
      <c r="DK61" s="797"/>
      <c r="DL61" s="797"/>
      <c r="DM61" s="797"/>
      <c r="DN61" s="797"/>
      <c r="DO61" s="797"/>
      <c r="DP61" s="797"/>
      <c r="DQ61" s="797"/>
      <c r="DR61" s="797"/>
      <c r="DS61" s="797"/>
      <c r="DT61" s="797"/>
      <c r="DU61" s="797"/>
      <c r="DV61" s="797"/>
      <c r="DW61" s="797"/>
      <c r="DX61" s="797"/>
      <c r="DY61" s="797"/>
      <c r="DZ61" s="797"/>
      <c r="EA61" s="797"/>
      <c r="EB61" s="797"/>
      <c r="EC61" s="797"/>
      <c r="ED61" s="797"/>
      <c r="EE61" s="797"/>
      <c r="EF61" s="797"/>
      <c r="EG61" s="797"/>
      <c r="EH61" s="797"/>
      <c r="EI61" s="797"/>
      <c r="EJ61" s="797"/>
      <c r="EK61" s="797"/>
      <c r="EL61" s="797"/>
      <c r="EM61" s="797"/>
      <c r="EN61" s="797"/>
      <c r="EO61" s="797"/>
      <c r="EP61" s="797"/>
      <c r="EQ61" s="797"/>
      <c r="ER61" s="797"/>
      <c r="ES61" s="797"/>
      <c r="ET61" s="797"/>
      <c r="EU61" s="797"/>
      <c r="EV61" s="797"/>
      <c r="EW61" s="797"/>
      <c r="EX61" s="797"/>
      <c r="EY61" s="797"/>
      <c r="EZ61" s="797"/>
      <c r="FA61" s="797"/>
      <c r="FB61" s="797"/>
      <c r="FC61" s="797"/>
      <c r="FD61" s="797"/>
      <c r="FE61" s="797"/>
      <c r="FF61" s="797"/>
      <c r="FG61" s="797"/>
      <c r="FH61" s="797"/>
      <c r="FI61" s="797"/>
      <c r="FJ61" s="797"/>
      <c r="FK61" s="797"/>
      <c r="FL61" s="797"/>
      <c r="FM61" s="797"/>
      <c r="FN61" s="797"/>
      <c r="FO61" s="797"/>
      <c r="FP61" s="797"/>
      <c r="FQ61" s="797"/>
      <c r="FR61" s="797"/>
      <c r="FS61" s="797"/>
      <c r="FT61" s="797"/>
      <c r="FU61" s="797"/>
      <c r="FV61" s="797"/>
      <c r="FW61" s="797"/>
      <c r="FX61" s="797"/>
      <c r="FY61" s="797"/>
      <c r="FZ61" s="797"/>
      <c r="GA61" s="797"/>
      <c r="GB61" s="797"/>
      <c r="GC61" s="797"/>
      <c r="GD61" s="797"/>
      <c r="GE61" s="797"/>
      <c r="GF61" s="797"/>
      <c r="GG61" s="797"/>
      <c r="GW61" s="797"/>
      <c r="GX61" s="797"/>
      <c r="GY61" s="797"/>
      <c r="GZ61" s="797"/>
      <c r="HA61" s="797"/>
      <c r="HB61" s="797"/>
      <c r="HC61" s="797"/>
      <c r="HD61" s="797"/>
      <c r="HE61" s="797"/>
      <c r="HF61" s="797"/>
      <c r="HG61" s="797"/>
      <c r="HH61" s="797"/>
      <c r="HI61" s="797"/>
      <c r="HJ61" s="797"/>
      <c r="HK61" s="797"/>
      <c r="HL61" s="797"/>
      <c r="HM61" s="797"/>
      <c r="HN61" s="797"/>
      <c r="HO61" s="797"/>
      <c r="HP61" s="797"/>
      <c r="HQ61" s="797"/>
      <c r="HR61" s="797"/>
      <c r="HS61" s="797"/>
      <c r="HT61" s="797"/>
      <c r="HU61" s="797"/>
      <c r="HV61" s="797"/>
      <c r="HW61" s="797"/>
      <c r="HX61" s="797"/>
      <c r="HY61" s="797"/>
      <c r="HZ61" s="797"/>
      <c r="IA61" s="797"/>
      <c r="IB61" s="797"/>
      <c r="IC61" s="797"/>
      <c r="ID61" s="797"/>
      <c r="IE61" s="797"/>
      <c r="IF61" s="798"/>
      <c r="IG61" s="798"/>
      <c r="IH61" s="798"/>
      <c r="II61" s="798"/>
      <c r="IJ61" s="798"/>
    </row>
    <row r="62" spans="2:244" ht="13.5" customHeight="1" x14ac:dyDescent="0.15">
      <c r="B62" s="797"/>
      <c r="C62" s="797"/>
      <c r="D62" s="797"/>
      <c r="E62" s="797"/>
      <c r="F62" s="797"/>
      <c r="G62" s="797"/>
      <c r="H62" s="797"/>
      <c r="I62" s="797"/>
      <c r="J62" s="646"/>
      <c r="K62" s="646"/>
      <c r="L62" s="646"/>
      <c r="M62" s="646"/>
      <c r="N62" s="646"/>
      <c r="O62" s="646"/>
      <c r="P62" s="646"/>
      <c r="Q62" s="646"/>
      <c r="R62" s="646"/>
      <c r="S62" s="646"/>
      <c r="T62" s="646"/>
      <c r="U62" s="646"/>
      <c r="V62" s="646"/>
      <c r="W62" s="646"/>
      <c r="X62" s="646"/>
      <c r="Y62" s="797"/>
      <c r="Z62" s="797"/>
      <c r="AA62" s="797"/>
      <c r="AB62" s="797"/>
      <c r="AC62" s="797"/>
      <c r="AD62" s="797"/>
      <c r="AE62" s="797"/>
      <c r="AF62" s="797"/>
      <c r="AG62" s="797"/>
      <c r="AH62" s="797"/>
      <c r="AI62" s="797"/>
      <c r="AJ62" s="797"/>
      <c r="AK62" s="797"/>
      <c r="AL62" s="797"/>
      <c r="AM62" s="797"/>
      <c r="AN62" s="797"/>
      <c r="AO62" s="797"/>
      <c r="AP62" s="797"/>
      <c r="AQ62" s="797"/>
      <c r="AR62" s="797"/>
      <c r="AS62" s="797"/>
      <c r="AT62" s="797"/>
      <c r="AU62" s="797"/>
      <c r="AV62" s="797"/>
      <c r="AW62" s="797"/>
      <c r="AX62" s="797"/>
      <c r="AY62" s="797"/>
      <c r="AZ62" s="797"/>
      <c r="BA62" s="797"/>
      <c r="BB62" s="797"/>
      <c r="BC62" s="797"/>
      <c r="BD62" s="797"/>
      <c r="BE62" s="797"/>
      <c r="BF62" s="797"/>
      <c r="BG62" s="797"/>
      <c r="BH62" s="797"/>
      <c r="BI62" s="797"/>
      <c r="BJ62" s="797"/>
      <c r="BK62" s="797"/>
      <c r="BL62" s="797"/>
      <c r="BM62" s="797"/>
      <c r="BN62" s="797"/>
      <c r="BO62" s="797"/>
      <c r="BP62" s="797"/>
      <c r="BQ62" s="797"/>
      <c r="BR62" s="797"/>
      <c r="BS62" s="797"/>
      <c r="BT62" s="797"/>
      <c r="BU62" s="797"/>
      <c r="BV62" s="797"/>
      <c r="BW62" s="797"/>
      <c r="BX62" s="797"/>
      <c r="BY62" s="797"/>
      <c r="BZ62" s="797"/>
      <c r="CA62" s="797"/>
      <c r="CB62" s="797"/>
      <c r="CC62" s="797"/>
      <c r="CD62" s="797"/>
      <c r="CE62" s="797"/>
      <c r="CF62" s="797"/>
      <c r="CG62" s="797"/>
      <c r="CH62" s="797"/>
      <c r="CI62" s="797"/>
      <c r="CJ62" s="797"/>
      <c r="CK62" s="797"/>
      <c r="CL62" s="797"/>
      <c r="CM62" s="797"/>
      <c r="CN62" s="797"/>
      <c r="CO62" s="797"/>
      <c r="CP62" s="797"/>
      <c r="CQ62" s="797"/>
      <c r="CR62" s="797"/>
      <c r="CS62" s="797"/>
      <c r="CT62" s="797"/>
      <c r="CU62" s="797"/>
      <c r="CV62" s="797"/>
      <c r="CW62" s="797"/>
      <c r="CX62" s="797"/>
      <c r="CY62" s="797"/>
      <c r="CZ62" s="797"/>
      <c r="DA62" s="797"/>
      <c r="DB62" s="797"/>
      <c r="DC62" s="797"/>
      <c r="DD62" s="797"/>
      <c r="DE62" s="797"/>
      <c r="DF62" s="797"/>
      <c r="DG62" s="797"/>
      <c r="DH62" s="797"/>
      <c r="DI62" s="797"/>
      <c r="DJ62" s="797"/>
      <c r="DK62" s="797"/>
      <c r="DL62" s="797"/>
      <c r="DM62" s="797"/>
      <c r="DN62" s="797"/>
      <c r="DO62" s="797"/>
      <c r="DP62" s="797"/>
      <c r="DQ62" s="797"/>
      <c r="DR62" s="797"/>
      <c r="DS62" s="797"/>
      <c r="DT62" s="797"/>
      <c r="DU62" s="797"/>
      <c r="DV62" s="797"/>
      <c r="DW62" s="797"/>
      <c r="DX62" s="797"/>
      <c r="DY62" s="797"/>
      <c r="DZ62" s="797"/>
      <c r="EA62" s="797"/>
      <c r="EB62" s="797"/>
      <c r="EC62" s="797"/>
      <c r="ED62" s="797"/>
      <c r="EE62" s="797"/>
      <c r="EF62" s="797"/>
      <c r="EG62" s="797"/>
      <c r="EH62" s="797"/>
      <c r="EI62" s="797"/>
      <c r="EJ62" s="797"/>
      <c r="EK62" s="797"/>
      <c r="EL62" s="797"/>
      <c r="EM62" s="797"/>
      <c r="EN62" s="797"/>
      <c r="EO62" s="797"/>
      <c r="EP62" s="797"/>
      <c r="EQ62" s="797"/>
      <c r="ER62" s="797"/>
      <c r="ES62" s="797"/>
      <c r="ET62" s="797"/>
      <c r="EU62" s="797"/>
      <c r="EV62" s="797"/>
      <c r="EW62" s="797"/>
      <c r="EX62" s="797"/>
      <c r="EY62" s="797"/>
      <c r="EZ62" s="797"/>
      <c r="FA62" s="797"/>
      <c r="FB62" s="797"/>
      <c r="FC62" s="797"/>
      <c r="FD62" s="797"/>
      <c r="FE62" s="797"/>
      <c r="FF62" s="797"/>
      <c r="FG62" s="797"/>
      <c r="FH62" s="797"/>
      <c r="FI62" s="797"/>
      <c r="FJ62" s="797"/>
      <c r="FK62" s="797"/>
      <c r="FL62" s="797"/>
      <c r="FM62" s="797"/>
      <c r="FN62" s="797"/>
      <c r="FO62" s="797"/>
      <c r="FP62" s="797"/>
      <c r="FQ62" s="797"/>
      <c r="FR62" s="797"/>
      <c r="FS62" s="797"/>
      <c r="FT62" s="797"/>
      <c r="FU62" s="797"/>
      <c r="FV62" s="797"/>
      <c r="FW62" s="797"/>
      <c r="FX62" s="797"/>
      <c r="FY62" s="797"/>
      <c r="FZ62" s="797"/>
      <c r="GA62" s="797"/>
      <c r="GB62" s="797"/>
      <c r="GC62" s="797"/>
      <c r="GD62" s="797"/>
      <c r="GE62" s="797"/>
      <c r="GF62" s="797"/>
      <c r="GG62" s="797"/>
      <c r="GW62" s="797"/>
      <c r="GX62" s="797"/>
      <c r="GY62" s="797"/>
      <c r="GZ62" s="797"/>
      <c r="HA62" s="797"/>
      <c r="HB62" s="797"/>
      <c r="HC62" s="797"/>
      <c r="HD62" s="797"/>
      <c r="HE62" s="797"/>
      <c r="HF62" s="797"/>
      <c r="HG62" s="797"/>
      <c r="HH62" s="797"/>
      <c r="HI62" s="797"/>
      <c r="HJ62" s="797"/>
      <c r="HK62" s="797"/>
      <c r="HL62" s="797"/>
      <c r="HM62" s="797"/>
      <c r="HN62" s="797"/>
      <c r="HO62" s="797"/>
      <c r="HP62" s="797"/>
      <c r="HQ62" s="797"/>
      <c r="HR62" s="797"/>
      <c r="HS62" s="797"/>
      <c r="HT62" s="797"/>
      <c r="HU62" s="797"/>
      <c r="HV62" s="797"/>
      <c r="HW62" s="797"/>
      <c r="HX62" s="797"/>
      <c r="HY62" s="797"/>
      <c r="HZ62" s="797"/>
      <c r="IA62" s="797"/>
      <c r="IB62" s="797"/>
      <c r="IC62" s="797"/>
      <c r="ID62" s="797"/>
      <c r="IE62" s="797"/>
      <c r="IF62" s="798"/>
      <c r="IG62" s="798"/>
      <c r="IH62" s="798"/>
      <c r="II62" s="798"/>
      <c r="IJ62" s="798"/>
    </row>
    <row r="63" spans="2:244" ht="13.5" customHeight="1" x14ac:dyDescent="0.15">
      <c r="B63" s="797"/>
      <c r="C63" s="797"/>
      <c r="D63" s="797"/>
      <c r="E63" s="797"/>
      <c r="F63" s="797"/>
      <c r="G63" s="797"/>
      <c r="H63" s="797"/>
      <c r="I63" s="797"/>
      <c r="J63" s="646"/>
      <c r="K63" s="646"/>
      <c r="L63" s="646"/>
      <c r="M63" s="646"/>
      <c r="N63" s="646"/>
      <c r="O63" s="646"/>
      <c r="P63" s="646"/>
      <c r="Q63" s="646"/>
      <c r="R63" s="646"/>
      <c r="S63" s="646"/>
      <c r="T63" s="646"/>
      <c r="U63" s="646"/>
      <c r="V63" s="646"/>
      <c r="W63" s="646"/>
      <c r="X63" s="646"/>
      <c r="Y63" s="797"/>
      <c r="Z63" s="797"/>
      <c r="AA63" s="797"/>
      <c r="AB63" s="797"/>
      <c r="AC63" s="797"/>
      <c r="AD63" s="797"/>
      <c r="AE63" s="797"/>
      <c r="AF63" s="797"/>
      <c r="AG63" s="797"/>
      <c r="AH63" s="797"/>
      <c r="AI63" s="797"/>
      <c r="AJ63" s="797"/>
      <c r="AK63" s="797"/>
      <c r="AL63" s="797"/>
      <c r="AM63" s="797"/>
      <c r="AN63" s="797"/>
      <c r="AO63" s="797"/>
      <c r="AP63" s="797"/>
      <c r="AQ63" s="797"/>
      <c r="AR63" s="797"/>
      <c r="AS63" s="797"/>
      <c r="AT63" s="797"/>
      <c r="AU63" s="797"/>
      <c r="AV63" s="797"/>
      <c r="AW63" s="797"/>
      <c r="AX63" s="797"/>
      <c r="AY63" s="797"/>
      <c r="AZ63" s="797"/>
      <c r="BA63" s="797"/>
      <c r="BB63" s="797"/>
      <c r="BC63" s="797"/>
      <c r="BD63" s="797"/>
      <c r="BE63" s="797"/>
      <c r="BF63" s="797"/>
      <c r="BG63" s="797"/>
      <c r="BH63" s="797"/>
      <c r="BI63" s="797"/>
      <c r="BJ63" s="797"/>
      <c r="BK63" s="797"/>
      <c r="BL63" s="797"/>
      <c r="BM63" s="797"/>
      <c r="BN63" s="797"/>
      <c r="BO63" s="797"/>
      <c r="BP63" s="797"/>
      <c r="BQ63" s="797"/>
      <c r="BR63" s="797"/>
      <c r="BS63" s="797"/>
      <c r="BT63" s="797"/>
      <c r="BU63" s="797"/>
      <c r="BV63" s="797"/>
      <c r="BW63" s="797"/>
      <c r="BX63" s="797"/>
      <c r="BY63" s="797"/>
      <c r="BZ63" s="797"/>
      <c r="CA63" s="797"/>
      <c r="CB63" s="797"/>
      <c r="CC63" s="797"/>
      <c r="CD63" s="797"/>
      <c r="CE63" s="797"/>
      <c r="CF63" s="797"/>
      <c r="CG63" s="797"/>
      <c r="CH63" s="797"/>
      <c r="CI63" s="797"/>
      <c r="CJ63" s="797"/>
      <c r="CK63" s="797"/>
      <c r="CL63" s="797"/>
      <c r="CM63" s="797"/>
      <c r="CN63" s="797"/>
      <c r="CO63" s="797"/>
      <c r="CP63" s="797"/>
      <c r="CQ63" s="797"/>
      <c r="CR63" s="797"/>
      <c r="CS63" s="797"/>
      <c r="CT63" s="797"/>
      <c r="CU63" s="797"/>
      <c r="CV63" s="797"/>
      <c r="CW63" s="797"/>
      <c r="CX63" s="797"/>
      <c r="CY63" s="797"/>
      <c r="CZ63" s="797"/>
      <c r="DA63" s="797"/>
      <c r="DB63" s="797"/>
      <c r="DC63" s="797"/>
      <c r="DD63" s="797"/>
      <c r="DE63" s="797"/>
      <c r="DF63" s="797"/>
      <c r="DG63" s="797"/>
      <c r="DH63" s="797"/>
      <c r="DI63" s="797"/>
      <c r="DJ63" s="797"/>
      <c r="DK63" s="797"/>
      <c r="DL63" s="797"/>
      <c r="DM63" s="797"/>
      <c r="DN63" s="797"/>
      <c r="DO63" s="797"/>
      <c r="DP63" s="797"/>
      <c r="DQ63" s="797"/>
      <c r="DR63" s="797"/>
      <c r="DS63" s="797"/>
      <c r="DT63" s="797"/>
      <c r="DU63" s="797"/>
      <c r="DV63" s="797"/>
      <c r="DW63" s="797"/>
      <c r="DX63" s="797"/>
      <c r="DY63" s="797"/>
      <c r="DZ63" s="797"/>
      <c r="EA63" s="797"/>
      <c r="EB63" s="797"/>
      <c r="EC63" s="797"/>
      <c r="ED63" s="797"/>
      <c r="EE63" s="797"/>
      <c r="EF63" s="797"/>
      <c r="EG63" s="797"/>
      <c r="EH63" s="797"/>
      <c r="EI63" s="797"/>
      <c r="EJ63" s="797"/>
      <c r="EK63" s="797"/>
      <c r="EL63" s="797"/>
      <c r="EM63" s="797"/>
      <c r="EN63" s="797"/>
      <c r="EO63" s="797"/>
      <c r="EP63" s="797"/>
      <c r="EQ63" s="797"/>
      <c r="ER63" s="797"/>
      <c r="ES63" s="797"/>
      <c r="ET63" s="797"/>
      <c r="EU63" s="797"/>
      <c r="EV63" s="797"/>
      <c r="EW63" s="797"/>
      <c r="EX63" s="797"/>
      <c r="EY63" s="797"/>
      <c r="EZ63" s="797"/>
      <c r="FA63" s="797"/>
      <c r="FB63" s="797"/>
      <c r="FC63" s="797"/>
      <c r="FD63" s="797"/>
      <c r="FE63" s="797"/>
      <c r="FF63" s="797"/>
      <c r="FG63" s="797"/>
      <c r="FH63" s="797"/>
      <c r="FI63" s="797"/>
      <c r="FJ63" s="797"/>
      <c r="FK63" s="797"/>
      <c r="FL63" s="797"/>
      <c r="FM63" s="797"/>
      <c r="FN63" s="797"/>
      <c r="FO63" s="797"/>
      <c r="FP63" s="797"/>
      <c r="FQ63" s="797"/>
      <c r="FR63" s="797"/>
      <c r="FS63" s="797"/>
      <c r="FT63" s="797"/>
      <c r="FU63" s="797"/>
      <c r="FV63" s="797"/>
      <c r="FW63" s="797"/>
      <c r="FX63" s="797"/>
      <c r="FY63" s="797"/>
      <c r="FZ63" s="797"/>
      <c r="GA63" s="797"/>
      <c r="GB63" s="797"/>
      <c r="GC63" s="797"/>
      <c r="GD63" s="797"/>
      <c r="GE63" s="797"/>
      <c r="GF63" s="797"/>
      <c r="GG63" s="797"/>
      <c r="GW63" s="797"/>
      <c r="GX63" s="797"/>
      <c r="GY63" s="797"/>
      <c r="GZ63" s="797"/>
      <c r="HA63" s="797"/>
      <c r="HB63" s="797"/>
      <c r="HC63" s="797"/>
      <c r="HD63" s="797"/>
      <c r="HE63" s="797"/>
      <c r="HF63" s="797"/>
      <c r="HG63" s="797"/>
      <c r="HH63" s="797"/>
      <c r="HI63" s="797"/>
      <c r="HJ63" s="797"/>
      <c r="HK63" s="797"/>
      <c r="HL63" s="797"/>
      <c r="HM63" s="797"/>
      <c r="HN63" s="797"/>
      <c r="HO63" s="797"/>
      <c r="HP63" s="797"/>
      <c r="HQ63" s="797"/>
      <c r="HR63" s="797"/>
      <c r="HS63" s="797"/>
      <c r="HT63" s="797"/>
      <c r="HU63" s="797"/>
      <c r="HV63" s="797"/>
      <c r="HW63" s="797"/>
      <c r="HX63" s="797"/>
      <c r="HY63" s="797"/>
      <c r="HZ63" s="797"/>
      <c r="IA63" s="797"/>
      <c r="IB63" s="797"/>
      <c r="IC63" s="797"/>
      <c r="ID63" s="797"/>
      <c r="IE63" s="797"/>
      <c r="IF63" s="798"/>
      <c r="IG63" s="798"/>
      <c r="IH63" s="798"/>
      <c r="II63" s="798"/>
      <c r="IJ63" s="798"/>
    </row>
    <row r="64" spans="2:244" ht="13.5" customHeight="1" x14ac:dyDescent="0.15">
      <c r="B64" s="797"/>
      <c r="C64" s="797"/>
      <c r="D64" s="797"/>
      <c r="E64" s="797"/>
      <c r="F64" s="797"/>
      <c r="G64" s="797"/>
      <c r="H64" s="797"/>
      <c r="I64" s="797"/>
      <c r="J64" s="646"/>
      <c r="K64" s="646"/>
      <c r="L64" s="646"/>
      <c r="M64" s="646"/>
      <c r="N64" s="646"/>
      <c r="O64" s="646"/>
      <c r="P64" s="646"/>
      <c r="Q64" s="646"/>
      <c r="R64" s="646"/>
      <c r="S64" s="646"/>
      <c r="T64" s="646"/>
      <c r="U64" s="646"/>
      <c r="V64" s="646"/>
      <c r="W64" s="646"/>
      <c r="X64" s="646"/>
      <c r="Y64" s="797"/>
      <c r="Z64" s="797"/>
      <c r="AA64" s="797"/>
      <c r="AB64" s="797"/>
      <c r="AC64" s="797"/>
      <c r="AD64" s="797"/>
      <c r="AE64" s="797"/>
      <c r="AF64" s="797"/>
      <c r="AG64" s="797"/>
      <c r="AH64" s="797"/>
      <c r="AI64" s="797"/>
      <c r="AJ64" s="797"/>
      <c r="AK64" s="797"/>
      <c r="AL64" s="797"/>
      <c r="AM64" s="797"/>
      <c r="AN64" s="797"/>
      <c r="AO64" s="797"/>
      <c r="AP64" s="797"/>
      <c r="AQ64" s="797"/>
      <c r="AR64" s="797"/>
      <c r="AS64" s="797"/>
      <c r="AT64" s="797"/>
      <c r="AU64" s="797"/>
      <c r="AV64" s="797"/>
      <c r="AW64" s="797"/>
      <c r="AX64" s="797"/>
      <c r="AY64" s="797"/>
      <c r="AZ64" s="797"/>
      <c r="BA64" s="797"/>
      <c r="BB64" s="797"/>
      <c r="BC64" s="797"/>
      <c r="BD64" s="797"/>
      <c r="BE64" s="797"/>
      <c r="BF64" s="797"/>
      <c r="BG64" s="797"/>
      <c r="BH64" s="797"/>
      <c r="BI64" s="797"/>
      <c r="BJ64" s="797"/>
      <c r="BK64" s="797"/>
      <c r="BL64" s="797"/>
      <c r="BM64" s="797"/>
      <c r="BN64" s="797"/>
      <c r="BO64" s="797"/>
      <c r="BP64" s="797"/>
      <c r="BQ64" s="797"/>
      <c r="BR64" s="797"/>
      <c r="BS64" s="797"/>
      <c r="BT64" s="797"/>
      <c r="BU64" s="797"/>
      <c r="BV64" s="797"/>
      <c r="BW64" s="797"/>
      <c r="BX64" s="797"/>
      <c r="BY64" s="797"/>
      <c r="BZ64" s="797"/>
      <c r="CA64" s="797"/>
      <c r="CB64" s="797"/>
      <c r="CC64" s="797"/>
      <c r="CD64" s="797"/>
      <c r="CE64" s="797"/>
      <c r="CF64" s="797"/>
      <c r="CG64" s="797"/>
      <c r="CH64" s="797"/>
      <c r="CI64" s="797"/>
      <c r="CJ64" s="797"/>
      <c r="CK64" s="797"/>
      <c r="CL64" s="797"/>
      <c r="CM64" s="797"/>
      <c r="CN64" s="797"/>
      <c r="CO64" s="797"/>
      <c r="CP64" s="797"/>
      <c r="CQ64" s="797"/>
      <c r="CR64" s="797"/>
      <c r="CS64" s="797"/>
      <c r="CT64" s="797"/>
      <c r="CU64" s="797"/>
      <c r="CV64" s="797"/>
      <c r="CW64" s="797"/>
      <c r="CX64" s="797"/>
      <c r="CY64" s="797"/>
      <c r="CZ64" s="797"/>
      <c r="DA64" s="797"/>
      <c r="DB64" s="797"/>
      <c r="DC64" s="797"/>
      <c r="DD64" s="797"/>
      <c r="DE64" s="797"/>
      <c r="DF64" s="797"/>
      <c r="DG64" s="797"/>
      <c r="DH64" s="797"/>
      <c r="DI64" s="797"/>
      <c r="DJ64" s="797"/>
      <c r="DK64" s="797"/>
      <c r="DL64" s="797"/>
      <c r="DM64" s="797"/>
      <c r="DN64" s="797"/>
      <c r="DO64" s="797"/>
      <c r="DP64" s="797"/>
      <c r="DQ64" s="797"/>
      <c r="DR64" s="797"/>
      <c r="DS64" s="797"/>
      <c r="DT64" s="797"/>
      <c r="DU64" s="797"/>
      <c r="DV64" s="797"/>
      <c r="DW64" s="797"/>
      <c r="DX64" s="797"/>
      <c r="DY64" s="797"/>
      <c r="DZ64" s="797"/>
      <c r="EA64" s="797"/>
      <c r="EB64" s="797"/>
      <c r="EC64" s="797"/>
      <c r="ED64" s="797"/>
      <c r="EE64" s="797"/>
      <c r="EF64" s="797"/>
      <c r="EG64" s="797"/>
      <c r="EH64" s="797"/>
      <c r="EI64" s="797"/>
      <c r="EJ64" s="797"/>
      <c r="EK64" s="797"/>
      <c r="EL64" s="797"/>
      <c r="EM64" s="797"/>
      <c r="EN64" s="797"/>
      <c r="EO64" s="797"/>
      <c r="EP64" s="797"/>
      <c r="EQ64" s="797"/>
      <c r="ER64" s="797"/>
      <c r="ES64" s="797"/>
      <c r="ET64" s="797"/>
      <c r="EU64" s="797"/>
      <c r="EV64" s="797"/>
      <c r="EW64" s="797"/>
      <c r="EX64" s="797"/>
      <c r="EY64" s="797"/>
      <c r="EZ64" s="797"/>
      <c r="FA64" s="797"/>
      <c r="FB64" s="797"/>
      <c r="FC64" s="797"/>
      <c r="FD64" s="797"/>
      <c r="FE64" s="797"/>
      <c r="FF64" s="797"/>
      <c r="FG64" s="797"/>
      <c r="FH64" s="797"/>
      <c r="FI64" s="797"/>
      <c r="FJ64" s="797"/>
      <c r="FK64" s="797"/>
      <c r="FL64" s="797"/>
      <c r="FM64" s="797"/>
      <c r="FN64" s="797"/>
      <c r="FO64" s="797"/>
      <c r="FP64" s="797"/>
      <c r="FQ64" s="797"/>
      <c r="FR64" s="797"/>
      <c r="FS64" s="797"/>
      <c r="FT64" s="797"/>
      <c r="FU64" s="797"/>
      <c r="FV64" s="797"/>
      <c r="FW64" s="797"/>
      <c r="FX64" s="797"/>
      <c r="FY64" s="797"/>
      <c r="FZ64" s="797"/>
      <c r="GA64" s="797"/>
      <c r="GB64" s="797"/>
      <c r="GC64" s="797"/>
      <c r="GD64" s="797"/>
      <c r="GE64" s="797"/>
      <c r="GF64" s="797"/>
      <c r="GG64" s="797"/>
      <c r="GW64" s="797"/>
      <c r="GX64" s="797"/>
      <c r="GY64" s="797"/>
      <c r="GZ64" s="797"/>
      <c r="HA64" s="797"/>
      <c r="HB64" s="797"/>
      <c r="HC64" s="797"/>
      <c r="HD64" s="797"/>
      <c r="HE64" s="797"/>
      <c r="HF64" s="797"/>
      <c r="HG64" s="797"/>
      <c r="HH64" s="797"/>
      <c r="HI64" s="797"/>
      <c r="HJ64" s="797"/>
      <c r="HK64" s="797"/>
      <c r="HL64" s="797"/>
      <c r="HM64" s="797"/>
      <c r="HN64" s="797"/>
      <c r="HO64" s="797"/>
      <c r="HP64" s="797"/>
      <c r="HQ64" s="797"/>
      <c r="HR64" s="797"/>
      <c r="HS64" s="797"/>
      <c r="HT64" s="797"/>
      <c r="HU64" s="797"/>
      <c r="HV64" s="797"/>
      <c r="HW64" s="797"/>
      <c r="HX64" s="797"/>
      <c r="HY64" s="797"/>
      <c r="HZ64" s="797"/>
      <c r="IA64" s="797"/>
      <c r="IB64" s="797"/>
      <c r="IC64" s="797"/>
      <c r="ID64" s="797"/>
      <c r="IE64" s="797"/>
      <c r="IF64" s="798"/>
      <c r="IG64" s="798"/>
      <c r="IH64" s="798"/>
      <c r="II64" s="798"/>
      <c r="IJ64" s="798"/>
    </row>
    <row r="65" spans="2:244" ht="13.5" customHeight="1" x14ac:dyDescent="0.15">
      <c r="B65" s="797"/>
      <c r="C65" s="797"/>
      <c r="D65" s="797"/>
      <c r="E65" s="797"/>
      <c r="F65" s="797"/>
      <c r="G65" s="797"/>
      <c r="H65" s="797"/>
      <c r="I65" s="797"/>
      <c r="J65" s="646"/>
      <c r="K65" s="646"/>
      <c r="L65" s="646"/>
      <c r="M65" s="646"/>
      <c r="N65" s="646"/>
      <c r="O65" s="646"/>
      <c r="P65" s="646"/>
      <c r="Q65" s="646"/>
      <c r="R65" s="646"/>
      <c r="S65" s="646"/>
      <c r="T65" s="646"/>
      <c r="U65" s="646"/>
      <c r="V65" s="646"/>
      <c r="W65" s="646"/>
      <c r="X65" s="646"/>
      <c r="Y65" s="797"/>
      <c r="Z65" s="797"/>
      <c r="AA65" s="797"/>
      <c r="AB65" s="797"/>
      <c r="AC65" s="797"/>
      <c r="AD65" s="797"/>
      <c r="AE65" s="797"/>
      <c r="AF65" s="797"/>
      <c r="AG65" s="797"/>
      <c r="AH65" s="797"/>
      <c r="AI65" s="797"/>
      <c r="AJ65" s="797"/>
      <c r="AK65" s="797"/>
      <c r="AL65" s="797"/>
      <c r="AM65" s="797"/>
      <c r="AN65" s="797"/>
      <c r="AO65" s="797"/>
      <c r="AP65" s="797"/>
      <c r="AQ65" s="797"/>
      <c r="AR65" s="797"/>
      <c r="AS65" s="797"/>
      <c r="AT65" s="797"/>
      <c r="AU65" s="797"/>
      <c r="AV65" s="797"/>
      <c r="AW65" s="797"/>
      <c r="AX65" s="797"/>
      <c r="AY65" s="797"/>
      <c r="AZ65" s="797"/>
      <c r="BA65" s="797"/>
      <c r="BB65" s="797"/>
      <c r="BC65" s="797"/>
      <c r="BD65" s="797"/>
      <c r="BE65" s="797"/>
      <c r="BF65" s="797"/>
      <c r="BG65" s="797"/>
      <c r="BH65" s="797"/>
      <c r="BI65" s="797"/>
      <c r="BJ65" s="797"/>
      <c r="BK65" s="797"/>
      <c r="BL65" s="797"/>
      <c r="BM65" s="797"/>
      <c r="BN65" s="797"/>
      <c r="BO65" s="797"/>
      <c r="BP65" s="797"/>
      <c r="BQ65" s="797"/>
      <c r="BR65" s="797"/>
      <c r="BS65" s="797"/>
      <c r="BT65" s="797"/>
      <c r="BU65" s="797"/>
      <c r="BV65" s="797"/>
      <c r="BW65" s="797"/>
      <c r="BX65" s="797"/>
      <c r="BY65" s="797"/>
      <c r="BZ65" s="797"/>
      <c r="CA65" s="797"/>
      <c r="CB65" s="797"/>
      <c r="CC65" s="797"/>
      <c r="CD65" s="797"/>
      <c r="CE65" s="797"/>
      <c r="CF65" s="797"/>
      <c r="CG65" s="797"/>
      <c r="CH65" s="797"/>
      <c r="CI65" s="797"/>
      <c r="CJ65" s="797"/>
      <c r="CK65" s="797"/>
      <c r="CL65" s="797"/>
      <c r="CM65" s="797"/>
      <c r="CN65" s="797"/>
      <c r="CO65" s="797"/>
      <c r="CP65" s="797"/>
      <c r="CQ65" s="797"/>
      <c r="CR65" s="797"/>
      <c r="CS65" s="797"/>
      <c r="CT65" s="797"/>
      <c r="CU65" s="797"/>
      <c r="CV65" s="797"/>
      <c r="CW65" s="797"/>
      <c r="CX65" s="797"/>
      <c r="CY65" s="797"/>
      <c r="CZ65" s="797"/>
      <c r="DA65" s="797"/>
      <c r="DB65" s="797"/>
      <c r="DC65" s="797"/>
      <c r="DD65" s="797"/>
      <c r="DE65" s="797"/>
      <c r="DF65" s="797"/>
      <c r="DG65" s="797"/>
      <c r="DH65" s="797"/>
      <c r="DI65" s="797"/>
      <c r="DJ65" s="797"/>
      <c r="DK65" s="797"/>
      <c r="DL65" s="797"/>
      <c r="DM65" s="797"/>
      <c r="DN65" s="797"/>
      <c r="DO65" s="797"/>
      <c r="DP65" s="797"/>
      <c r="DQ65" s="797"/>
      <c r="DR65" s="797"/>
      <c r="DS65" s="797"/>
      <c r="DT65" s="797"/>
      <c r="DU65" s="797"/>
      <c r="DV65" s="797"/>
      <c r="DW65" s="797"/>
      <c r="DX65" s="797"/>
      <c r="DY65" s="797"/>
      <c r="DZ65" s="797"/>
      <c r="EA65" s="797"/>
      <c r="EB65" s="797"/>
      <c r="EC65" s="797"/>
      <c r="ED65" s="797"/>
      <c r="EE65" s="797"/>
      <c r="EF65" s="797"/>
      <c r="EG65" s="797"/>
      <c r="EH65" s="797"/>
      <c r="EI65" s="797"/>
      <c r="EJ65" s="797"/>
      <c r="EK65" s="797"/>
      <c r="EL65" s="797"/>
      <c r="EM65" s="797"/>
      <c r="EN65" s="797"/>
      <c r="EO65" s="797"/>
      <c r="EP65" s="797"/>
      <c r="EQ65" s="797"/>
      <c r="ER65" s="797"/>
      <c r="ES65" s="797"/>
      <c r="ET65" s="797"/>
      <c r="EU65" s="797"/>
      <c r="EV65" s="797"/>
      <c r="EW65" s="797"/>
      <c r="EX65" s="797"/>
      <c r="EY65" s="797"/>
      <c r="EZ65" s="797"/>
      <c r="FA65" s="797"/>
      <c r="FB65" s="797"/>
      <c r="FC65" s="797"/>
      <c r="FD65" s="797"/>
      <c r="FE65" s="797"/>
      <c r="FF65" s="797"/>
      <c r="FG65" s="797"/>
      <c r="FH65" s="797"/>
      <c r="FI65" s="797"/>
      <c r="FJ65" s="797"/>
      <c r="FK65" s="797"/>
      <c r="FL65" s="797"/>
      <c r="FM65" s="797"/>
      <c r="FN65" s="797"/>
      <c r="FO65" s="797"/>
      <c r="FP65" s="797"/>
      <c r="FQ65" s="797"/>
      <c r="FR65" s="797"/>
      <c r="FS65" s="797"/>
      <c r="FT65" s="797"/>
      <c r="FU65" s="797"/>
      <c r="FV65" s="797"/>
      <c r="FW65" s="797"/>
      <c r="FX65" s="797"/>
      <c r="FY65" s="797"/>
      <c r="FZ65" s="797"/>
      <c r="GA65" s="797"/>
      <c r="GB65" s="797"/>
      <c r="GC65" s="797"/>
      <c r="GD65" s="797"/>
      <c r="GE65" s="797"/>
      <c r="GF65" s="797"/>
      <c r="GG65" s="797"/>
      <c r="GW65" s="797"/>
      <c r="GX65" s="797"/>
      <c r="GY65" s="797"/>
      <c r="GZ65" s="797"/>
      <c r="HA65" s="797"/>
      <c r="HB65" s="797"/>
      <c r="HC65" s="797"/>
      <c r="HD65" s="797"/>
      <c r="HE65" s="797"/>
      <c r="HF65" s="797"/>
      <c r="HG65" s="797"/>
      <c r="HH65" s="797"/>
      <c r="HI65" s="797"/>
      <c r="HJ65" s="797"/>
      <c r="HK65" s="797"/>
      <c r="HL65" s="797"/>
      <c r="HM65" s="797"/>
      <c r="HN65" s="797"/>
      <c r="HO65" s="797"/>
      <c r="HP65" s="797"/>
      <c r="HQ65" s="797"/>
      <c r="HR65" s="797"/>
      <c r="HS65" s="797"/>
      <c r="HT65" s="797"/>
      <c r="HU65" s="797"/>
      <c r="HV65" s="797"/>
      <c r="HW65" s="797"/>
      <c r="HX65" s="797"/>
      <c r="HY65" s="797"/>
      <c r="HZ65" s="797"/>
      <c r="IA65" s="797"/>
      <c r="IB65" s="797"/>
      <c r="IC65" s="797"/>
      <c r="ID65" s="797"/>
      <c r="IE65" s="797"/>
      <c r="IF65" s="798"/>
      <c r="IG65" s="798"/>
      <c r="IH65" s="798"/>
      <c r="II65" s="798"/>
      <c r="IJ65" s="798"/>
    </row>
    <row r="66" spans="2:244" ht="13.5" customHeight="1" x14ac:dyDescent="0.15">
      <c r="B66" s="797"/>
      <c r="C66" s="797"/>
      <c r="D66" s="797"/>
      <c r="E66" s="797"/>
      <c r="F66" s="797"/>
      <c r="G66" s="797"/>
      <c r="H66" s="797"/>
      <c r="I66" s="797"/>
      <c r="J66" s="646"/>
      <c r="K66" s="646"/>
      <c r="L66" s="646"/>
      <c r="M66" s="646"/>
      <c r="N66" s="646"/>
      <c r="O66" s="646"/>
      <c r="P66" s="646"/>
      <c r="Q66" s="646"/>
      <c r="R66" s="646"/>
      <c r="S66" s="646"/>
      <c r="T66" s="646"/>
      <c r="U66" s="646"/>
      <c r="V66" s="646"/>
      <c r="W66" s="646"/>
      <c r="X66" s="646"/>
      <c r="Y66" s="797"/>
      <c r="Z66" s="797"/>
      <c r="AA66" s="797"/>
      <c r="AB66" s="797"/>
      <c r="AC66" s="797"/>
      <c r="AD66" s="797"/>
      <c r="AE66" s="797"/>
      <c r="AF66" s="797"/>
      <c r="AG66" s="797"/>
      <c r="AH66" s="797"/>
      <c r="AI66" s="797"/>
      <c r="AJ66" s="797"/>
      <c r="AK66" s="797"/>
      <c r="AL66" s="797"/>
      <c r="AM66" s="797"/>
      <c r="AN66" s="797"/>
      <c r="AO66" s="797"/>
      <c r="AP66" s="797"/>
      <c r="AQ66" s="797"/>
      <c r="AR66" s="797"/>
      <c r="AS66" s="797"/>
      <c r="AT66" s="797"/>
      <c r="AU66" s="797"/>
      <c r="AV66" s="797"/>
      <c r="AW66" s="797"/>
      <c r="AX66" s="797"/>
      <c r="AY66" s="797"/>
      <c r="AZ66" s="797"/>
      <c r="BA66" s="797"/>
      <c r="BB66" s="797"/>
      <c r="BC66" s="797"/>
      <c r="BD66" s="797"/>
      <c r="BE66" s="797"/>
      <c r="BF66" s="797"/>
      <c r="BG66" s="797"/>
      <c r="BH66" s="797"/>
      <c r="BI66" s="797"/>
      <c r="BJ66" s="797"/>
      <c r="BK66" s="797"/>
      <c r="BL66" s="797"/>
      <c r="BM66" s="797"/>
      <c r="BN66" s="797"/>
      <c r="BO66" s="797"/>
      <c r="BP66" s="797"/>
      <c r="BQ66" s="797"/>
      <c r="BR66" s="797"/>
      <c r="BS66" s="797"/>
      <c r="BT66" s="797"/>
      <c r="BU66" s="797"/>
      <c r="BV66" s="797"/>
      <c r="BW66" s="797"/>
      <c r="BX66" s="797"/>
      <c r="BY66" s="797"/>
      <c r="BZ66" s="797"/>
      <c r="CA66" s="797"/>
      <c r="CB66" s="797"/>
      <c r="CC66" s="797"/>
      <c r="CD66" s="797"/>
      <c r="CE66" s="797"/>
      <c r="CF66" s="797"/>
      <c r="CG66" s="797"/>
      <c r="CH66" s="797"/>
      <c r="CI66" s="797"/>
      <c r="CJ66" s="797"/>
      <c r="CK66" s="797"/>
      <c r="CL66" s="797"/>
      <c r="CM66" s="797"/>
      <c r="CN66" s="797"/>
      <c r="CO66" s="797"/>
      <c r="CP66" s="797"/>
      <c r="CQ66" s="797"/>
      <c r="CR66" s="797"/>
      <c r="CS66" s="797"/>
      <c r="CT66" s="797"/>
      <c r="CU66" s="797"/>
      <c r="CV66" s="797"/>
      <c r="CW66" s="797"/>
      <c r="CX66" s="797"/>
      <c r="CY66" s="797"/>
      <c r="CZ66" s="797"/>
      <c r="DA66" s="797"/>
      <c r="DB66" s="797"/>
      <c r="DC66" s="797"/>
      <c r="DD66" s="797"/>
      <c r="DE66" s="797"/>
      <c r="DF66" s="797"/>
      <c r="DG66" s="797"/>
      <c r="DH66" s="797"/>
      <c r="DI66" s="797"/>
      <c r="DJ66" s="797"/>
      <c r="DK66" s="797"/>
      <c r="DL66" s="797"/>
      <c r="DM66" s="797"/>
      <c r="DN66" s="797"/>
      <c r="DO66" s="797"/>
      <c r="DP66" s="797"/>
      <c r="DQ66" s="797"/>
      <c r="DR66" s="797"/>
      <c r="DS66" s="797"/>
      <c r="DT66" s="797"/>
      <c r="DU66" s="797"/>
      <c r="DV66" s="797"/>
      <c r="DW66" s="797"/>
      <c r="DX66" s="797"/>
      <c r="DY66" s="797"/>
      <c r="DZ66" s="797"/>
      <c r="EA66" s="797"/>
      <c r="EB66" s="797"/>
      <c r="EC66" s="797"/>
      <c r="ED66" s="797"/>
      <c r="EE66" s="797"/>
      <c r="EF66" s="797"/>
      <c r="EG66" s="797"/>
      <c r="EH66" s="797"/>
      <c r="EI66" s="797"/>
      <c r="EJ66" s="797"/>
      <c r="EK66" s="797"/>
      <c r="EL66" s="797"/>
      <c r="EM66" s="797"/>
      <c r="EN66" s="797"/>
      <c r="EO66" s="797"/>
      <c r="EP66" s="797"/>
      <c r="EQ66" s="797"/>
      <c r="ER66" s="797"/>
      <c r="ES66" s="797"/>
      <c r="ET66" s="797"/>
      <c r="EU66" s="797"/>
      <c r="EV66" s="797"/>
      <c r="EW66" s="797"/>
      <c r="EX66" s="797"/>
      <c r="EY66" s="797"/>
      <c r="EZ66" s="797"/>
      <c r="FA66" s="797"/>
      <c r="FB66" s="797"/>
      <c r="FC66" s="797"/>
      <c r="FD66" s="797"/>
      <c r="FE66" s="797"/>
      <c r="FF66" s="797"/>
      <c r="FG66" s="797"/>
      <c r="FH66" s="797"/>
      <c r="FI66" s="797"/>
      <c r="FJ66" s="797"/>
      <c r="FK66" s="797"/>
      <c r="FL66" s="797"/>
      <c r="FM66" s="797"/>
      <c r="FN66" s="797"/>
      <c r="FO66" s="797"/>
      <c r="FP66" s="797"/>
      <c r="FQ66" s="797"/>
      <c r="FR66" s="797"/>
      <c r="FS66" s="797"/>
      <c r="FT66" s="797"/>
      <c r="FU66" s="797"/>
      <c r="FV66" s="797"/>
      <c r="FW66" s="797"/>
      <c r="FX66" s="797"/>
      <c r="FY66" s="797"/>
      <c r="FZ66" s="797"/>
      <c r="GA66" s="797"/>
      <c r="GB66" s="797"/>
      <c r="GC66" s="797"/>
      <c r="GD66" s="797"/>
      <c r="GE66" s="797"/>
      <c r="GF66" s="797"/>
      <c r="GG66" s="797"/>
      <c r="GW66" s="797"/>
      <c r="GX66" s="797"/>
      <c r="GY66" s="797"/>
      <c r="GZ66" s="797"/>
      <c r="HA66" s="797"/>
      <c r="HB66" s="797"/>
      <c r="HC66" s="797"/>
      <c r="HD66" s="797"/>
      <c r="HE66" s="797"/>
      <c r="HF66" s="797"/>
      <c r="HG66" s="797"/>
      <c r="HH66" s="797"/>
      <c r="HI66" s="797"/>
      <c r="HJ66" s="797"/>
      <c r="HK66" s="797"/>
      <c r="HL66" s="797"/>
      <c r="HM66" s="797"/>
      <c r="HN66" s="797"/>
      <c r="HO66" s="797"/>
      <c r="HP66" s="797"/>
      <c r="HQ66" s="797"/>
      <c r="HR66" s="797"/>
      <c r="HS66" s="797"/>
      <c r="HT66" s="797"/>
      <c r="HU66" s="797"/>
      <c r="HV66" s="797"/>
      <c r="HW66" s="797"/>
      <c r="HX66" s="797"/>
      <c r="HY66" s="797"/>
      <c r="HZ66" s="797"/>
      <c r="IA66" s="797"/>
      <c r="IB66" s="797"/>
      <c r="IC66" s="797"/>
      <c r="ID66" s="797"/>
      <c r="IE66" s="797"/>
      <c r="IF66" s="798"/>
      <c r="IG66" s="798"/>
      <c r="IH66" s="798"/>
      <c r="II66" s="798"/>
      <c r="IJ66" s="798"/>
    </row>
    <row r="67" spans="2:244" ht="13.5" customHeight="1" x14ac:dyDescent="0.15">
      <c r="B67" s="797"/>
      <c r="C67" s="797"/>
      <c r="D67" s="797"/>
      <c r="E67" s="797"/>
      <c r="F67" s="797"/>
      <c r="G67" s="797"/>
      <c r="H67" s="797"/>
      <c r="I67" s="797"/>
      <c r="J67" s="646"/>
      <c r="K67" s="646"/>
      <c r="L67" s="646"/>
      <c r="M67" s="646"/>
      <c r="N67" s="646"/>
      <c r="O67" s="646"/>
      <c r="P67" s="646"/>
      <c r="Q67" s="646"/>
      <c r="R67" s="646"/>
      <c r="S67" s="646"/>
      <c r="T67" s="646"/>
      <c r="U67" s="646"/>
      <c r="V67" s="646"/>
      <c r="W67" s="646"/>
      <c r="X67" s="646"/>
      <c r="Y67" s="797"/>
      <c r="Z67" s="797"/>
      <c r="AA67" s="797"/>
      <c r="AB67" s="797"/>
      <c r="AC67" s="797"/>
      <c r="AD67" s="797"/>
      <c r="AE67" s="797"/>
      <c r="AF67" s="797"/>
      <c r="AG67" s="797"/>
      <c r="AH67" s="797"/>
      <c r="AI67" s="797"/>
      <c r="AJ67" s="797"/>
      <c r="AK67" s="797"/>
      <c r="AL67" s="797"/>
      <c r="AM67" s="797"/>
      <c r="AN67" s="797"/>
      <c r="AO67" s="797"/>
      <c r="AP67" s="797"/>
      <c r="AQ67" s="797"/>
      <c r="AR67" s="797"/>
      <c r="AS67" s="797"/>
      <c r="AT67" s="797"/>
      <c r="AU67" s="797"/>
      <c r="AV67" s="797"/>
      <c r="AW67" s="797"/>
      <c r="AX67" s="797"/>
      <c r="AY67" s="797"/>
      <c r="AZ67" s="797"/>
      <c r="BA67" s="797"/>
      <c r="BB67" s="797"/>
      <c r="BC67" s="797"/>
      <c r="BD67" s="797"/>
      <c r="BE67" s="797"/>
      <c r="BF67" s="797"/>
      <c r="BG67" s="797"/>
      <c r="BH67" s="797"/>
      <c r="BI67" s="797"/>
      <c r="BJ67" s="797"/>
      <c r="BK67" s="797"/>
      <c r="BL67" s="797"/>
      <c r="BM67" s="797"/>
      <c r="BN67" s="797"/>
      <c r="BO67" s="797"/>
      <c r="BP67" s="797"/>
      <c r="BQ67" s="797"/>
      <c r="BR67" s="797"/>
      <c r="BS67" s="797"/>
      <c r="BT67" s="797"/>
      <c r="BU67" s="797"/>
      <c r="BV67" s="797"/>
      <c r="BW67" s="797"/>
      <c r="BX67" s="797"/>
      <c r="BY67" s="797"/>
      <c r="BZ67" s="797"/>
      <c r="CA67" s="797"/>
      <c r="CB67" s="797"/>
      <c r="CC67" s="797"/>
      <c r="CD67" s="797"/>
      <c r="CE67" s="797"/>
      <c r="CF67" s="797"/>
      <c r="CG67" s="797"/>
      <c r="CH67" s="797"/>
      <c r="CI67" s="797"/>
      <c r="CJ67" s="797"/>
      <c r="CK67" s="797"/>
      <c r="CL67" s="797"/>
      <c r="CM67" s="797"/>
      <c r="CN67" s="797"/>
      <c r="CO67" s="797"/>
      <c r="CP67" s="797"/>
      <c r="CQ67" s="797"/>
      <c r="CR67" s="797"/>
      <c r="CS67" s="797"/>
      <c r="CT67" s="797"/>
      <c r="CU67" s="797"/>
      <c r="CV67" s="797"/>
      <c r="CW67" s="797"/>
      <c r="CX67" s="797"/>
      <c r="CY67" s="797"/>
      <c r="CZ67" s="797"/>
      <c r="DA67" s="797"/>
      <c r="DB67" s="797"/>
      <c r="DC67" s="797"/>
      <c r="DD67" s="797"/>
      <c r="DE67" s="797"/>
      <c r="DF67" s="797"/>
      <c r="DG67" s="797"/>
      <c r="DH67" s="797"/>
      <c r="DI67" s="797"/>
      <c r="DJ67" s="797"/>
      <c r="DK67" s="797"/>
      <c r="DL67" s="797"/>
      <c r="DM67" s="797"/>
      <c r="DN67" s="797"/>
      <c r="DO67" s="797"/>
      <c r="DP67" s="797"/>
      <c r="DQ67" s="797"/>
      <c r="DR67" s="797"/>
      <c r="DS67" s="797"/>
      <c r="DT67" s="797"/>
      <c r="DU67" s="797"/>
      <c r="DV67" s="797"/>
      <c r="DW67" s="797"/>
      <c r="DX67" s="797"/>
      <c r="DY67" s="797"/>
      <c r="DZ67" s="797"/>
      <c r="EA67" s="797"/>
      <c r="EB67" s="797"/>
      <c r="EC67" s="797"/>
      <c r="ED67" s="797"/>
      <c r="EE67" s="797"/>
      <c r="EF67" s="797"/>
      <c r="EG67" s="797"/>
      <c r="EH67" s="797"/>
      <c r="EI67" s="797"/>
      <c r="EJ67" s="797"/>
      <c r="EK67" s="797"/>
      <c r="EL67" s="797"/>
      <c r="EM67" s="797"/>
      <c r="EN67" s="797"/>
      <c r="EO67" s="797"/>
      <c r="EP67" s="797"/>
      <c r="EQ67" s="797"/>
      <c r="ER67" s="797"/>
      <c r="ES67" s="797"/>
      <c r="ET67" s="797"/>
      <c r="EU67" s="797"/>
      <c r="EV67" s="797"/>
      <c r="EW67" s="797"/>
      <c r="EX67" s="797"/>
      <c r="EY67" s="797"/>
      <c r="EZ67" s="797"/>
      <c r="FA67" s="797"/>
      <c r="FB67" s="797"/>
      <c r="FC67" s="797"/>
      <c r="FD67" s="797"/>
      <c r="FE67" s="797"/>
      <c r="FF67" s="797"/>
      <c r="FG67" s="797"/>
      <c r="FH67" s="797"/>
      <c r="FI67" s="797"/>
      <c r="FJ67" s="797"/>
      <c r="FK67" s="797"/>
      <c r="FL67" s="797"/>
      <c r="FM67" s="797"/>
      <c r="FN67" s="797"/>
      <c r="FO67" s="797"/>
      <c r="FP67" s="797"/>
      <c r="FQ67" s="797"/>
      <c r="FR67" s="797"/>
      <c r="FS67" s="797"/>
      <c r="FT67" s="797"/>
      <c r="FU67" s="797"/>
      <c r="FV67" s="797"/>
      <c r="FW67" s="797"/>
      <c r="FX67" s="797"/>
      <c r="FY67" s="797"/>
      <c r="FZ67" s="797"/>
      <c r="GA67" s="797"/>
      <c r="GB67" s="797"/>
      <c r="GC67" s="797"/>
      <c r="GD67" s="797"/>
      <c r="GE67" s="797"/>
      <c r="GF67" s="797"/>
      <c r="GG67" s="797"/>
      <c r="GW67" s="797"/>
      <c r="GX67" s="797"/>
      <c r="GY67" s="797"/>
      <c r="GZ67" s="797"/>
      <c r="HA67" s="797"/>
      <c r="HB67" s="797"/>
      <c r="HC67" s="797"/>
      <c r="HD67" s="797"/>
      <c r="HE67" s="797"/>
      <c r="HF67" s="797"/>
      <c r="HG67" s="797"/>
      <c r="HH67" s="797"/>
      <c r="HI67" s="797"/>
      <c r="HJ67" s="797"/>
      <c r="HK67" s="797"/>
      <c r="HL67" s="797"/>
      <c r="HM67" s="797"/>
      <c r="HN67" s="797"/>
      <c r="HO67" s="797"/>
      <c r="HP67" s="797"/>
      <c r="HQ67" s="797"/>
      <c r="HR67" s="797"/>
      <c r="HS67" s="797"/>
      <c r="HT67" s="797"/>
      <c r="HU67" s="797"/>
      <c r="HV67" s="797"/>
      <c r="HW67" s="797"/>
      <c r="HX67" s="797"/>
      <c r="HY67" s="797"/>
      <c r="HZ67" s="797"/>
      <c r="IA67" s="797"/>
      <c r="IB67" s="797"/>
      <c r="IC67" s="797"/>
      <c r="ID67" s="797"/>
      <c r="IE67" s="797"/>
      <c r="IF67" s="798"/>
      <c r="IG67" s="798"/>
      <c r="IH67" s="798"/>
      <c r="II67" s="798"/>
      <c r="IJ67" s="798"/>
    </row>
    <row r="68" spans="2:244" ht="13.5" customHeight="1" x14ac:dyDescent="0.15">
      <c r="B68" s="797"/>
      <c r="C68" s="797"/>
      <c r="D68" s="797"/>
      <c r="E68" s="797"/>
      <c r="F68" s="797"/>
      <c r="G68" s="797"/>
      <c r="H68" s="797"/>
      <c r="I68" s="797"/>
      <c r="J68" s="646"/>
      <c r="K68" s="646"/>
      <c r="L68" s="646"/>
      <c r="M68" s="646"/>
      <c r="N68" s="646"/>
      <c r="O68" s="646"/>
      <c r="P68" s="646"/>
      <c r="Q68" s="646"/>
      <c r="R68" s="646"/>
      <c r="S68" s="646"/>
      <c r="T68" s="646"/>
      <c r="U68" s="646"/>
      <c r="V68" s="646"/>
      <c r="W68" s="646"/>
      <c r="X68" s="646"/>
      <c r="Y68" s="797"/>
      <c r="Z68" s="797"/>
      <c r="AA68" s="797"/>
      <c r="AB68" s="797"/>
      <c r="AC68" s="797"/>
      <c r="AD68" s="797"/>
      <c r="AE68" s="797"/>
      <c r="AF68" s="797"/>
      <c r="AG68" s="797"/>
      <c r="AH68" s="797"/>
      <c r="AI68" s="797"/>
      <c r="AJ68" s="797"/>
      <c r="AK68" s="797"/>
      <c r="AL68" s="797"/>
      <c r="AM68" s="797"/>
      <c r="AN68" s="797"/>
      <c r="AO68" s="797"/>
      <c r="AP68" s="797"/>
      <c r="AQ68" s="797"/>
      <c r="AR68" s="797"/>
      <c r="AS68" s="797"/>
      <c r="AT68" s="797"/>
      <c r="AU68" s="797"/>
      <c r="AV68" s="797"/>
      <c r="AW68" s="797"/>
      <c r="AX68" s="797"/>
      <c r="AY68" s="797"/>
      <c r="AZ68" s="797"/>
      <c r="BA68" s="797"/>
      <c r="BB68" s="797"/>
      <c r="BC68" s="797"/>
      <c r="BD68" s="797"/>
      <c r="BE68" s="797"/>
      <c r="BF68" s="797"/>
      <c r="BG68" s="797"/>
      <c r="BH68" s="797"/>
      <c r="BI68" s="797"/>
      <c r="BJ68" s="797"/>
      <c r="BK68" s="797"/>
      <c r="BL68" s="797"/>
      <c r="BM68" s="797"/>
      <c r="BN68" s="797"/>
      <c r="BO68" s="797"/>
      <c r="BP68" s="797"/>
      <c r="BQ68" s="797"/>
      <c r="BR68" s="797"/>
      <c r="BS68" s="797"/>
      <c r="BT68" s="797"/>
      <c r="BU68" s="797"/>
      <c r="BV68" s="797"/>
      <c r="BW68" s="797"/>
      <c r="BX68" s="797"/>
      <c r="BY68" s="797"/>
      <c r="BZ68" s="797"/>
      <c r="CA68" s="797"/>
      <c r="CB68" s="797"/>
      <c r="CC68" s="797"/>
      <c r="CD68" s="797"/>
      <c r="CE68" s="797"/>
      <c r="CF68" s="797"/>
      <c r="CG68" s="797"/>
      <c r="CH68" s="797"/>
      <c r="CI68" s="797"/>
      <c r="CJ68" s="797"/>
      <c r="CK68" s="797"/>
      <c r="CL68" s="797"/>
      <c r="CM68" s="797"/>
      <c r="CN68" s="797"/>
      <c r="CO68" s="797"/>
      <c r="CP68" s="797"/>
      <c r="CQ68" s="797"/>
      <c r="CR68" s="797"/>
      <c r="CS68" s="797"/>
      <c r="CT68" s="797"/>
      <c r="CU68" s="797"/>
      <c r="CV68" s="797"/>
      <c r="CW68" s="797"/>
      <c r="CX68" s="797"/>
      <c r="CY68" s="797"/>
      <c r="CZ68" s="797"/>
      <c r="DA68" s="797"/>
      <c r="DB68" s="797"/>
      <c r="DC68" s="797"/>
      <c r="DD68" s="797"/>
      <c r="DE68" s="797"/>
      <c r="DF68" s="797"/>
      <c r="DG68" s="797"/>
      <c r="DH68" s="797"/>
      <c r="DI68" s="797"/>
      <c r="DJ68" s="797"/>
      <c r="DK68" s="797"/>
      <c r="DL68" s="797"/>
      <c r="DM68" s="797"/>
      <c r="DN68" s="797"/>
      <c r="DO68" s="797"/>
      <c r="DP68" s="797"/>
      <c r="DQ68" s="797"/>
      <c r="DR68" s="797"/>
      <c r="DS68" s="797"/>
      <c r="DT68" s="797"/>
      <c r="DU68" s="797"/>
      <c r="DV68" s="797"/>
      <c r="DW68" s="797"/>
      <c r="DX68" s="797"/>
      <c r="DY68" s="797"/>
      <c r="DZ68" s="797"/>
      <c r="EA68" s="797"/>
      <c r="EB68" s="797"/>
      <c r="EC68" s="797"/>
      <c r="ED68" s="797"/>
      <c r="EE68" s="797"/>
      <c r="EF68" s="797"/>
      <c r="EG68" s="797"/>
      <c r="EH68" s="797"/>
      <c r="EI68" s="797"/>
      <c r="EJ68" s="797"/>
      <c r="EK68" s="797"/>
      <c r="EL68" s="797"/>
      <c r="EM68" s="797"/>
      <c r="EN68" s="797"/>
      <c r="EO68" s="797"/>
      <c r="EP68" s="797"/>
      <c r="EQ68" s="797"/>
      <c r="ER68" s="797"/>
      <c r="ES68" s="797"/>
      <c r="ET68" s="797"/>
      <c r="EU68" s="797"/>
      <c r="EV68" s="797"/>
      <c r="EW68" s="797"/>
      <c r="EX68" s="797"/>
      <c r="EY68" s="797"/>
      <c r="EZ68" s="797"/>
      <c r="FA68" s="797"/>
      <c r="FB68" s="797"/>
      <c r="FC68" s="797"/>
      <c r="FD68" s="797"/>
      <c r="FE68" s="797"/>
      <c r="FF68" s="797"/>
      <c r="FG68" s="797"/>
      <c r="FH68" s="797"/>
      <c r="FI68" s="797"/>
      <c r="FJ68" s="797"/>
      <c r="FK68" s="797"/>
      <c r="FL68" s="797"/>
      <c r="FM68" s="797"/>
      <c r="FN68" s="797"/>
      <c r="FO68" s="797"/>
      <c r="FP68" s="797"/>
      <c r="FQ68" s="797"/>
      <c r="FR68" s="797"/>
      <c r="FS68" s="797"/>
      <c r="FT68" s="797"/>
      <c r="FU68" s="797"/>
      <c r="FV68" s="797"/>
      <c r="FW68" s="797"/>
      <c r="FX68" s="797"/>
      <c r="FY68" s="797"/>
      <c r="FZ68" s="797"/>
      <c r="GA68" s="797"/>
      <c r="GB68" s="797"/>
      <c r="GC68" s="797"/>
      <c r="GD68" s="797"/>
      <c r="GE68" s="797"/>
      <c r="GF68" s="797"/>
      <c r="GG68" s="797"/>
      <c r="GW68" s="797"/>
      <c r="GX68" s="797"/>
      <c r="GY68" s="797"/>
      <c r="GZ68" s="797"/>
      <c r="HA68" s="797"/>
      <c r="HB68" s="797"/>
      <c r="HC68" s="797"/>
      <c r="HD68" s="797"/>
      <c r="HE68" s="797"/>
      <c r="HF68" s="797"/>
      <c r="HG68" s="797"/>
      <c r="HH68" s="797"/>
      <c r="HI68" s="797"/>
      <c r="HJ68" s="797"/>
      <c r="HK68" s="797"/>
      <c r="HL68" s="797"/>
      <c r="HM68" s="797"/>
      <c r="HN68" s="797"/>
      <c r="HO68" s="797"/>
      <c r="HP68" s="797"/>
      <c r="HQ68" s="797"/>
      <c r="HR68" s="797"/>
      <c r="HS68" s="797"/>
      <c r="HT68" s="797"/>
      <c r="HU68" s="797"/>
      <c r="HV68" s="797"/>
      <c r="HW68" s="797"/>
      <c r="HX68" s="797"/>
      <c r="HY68" s="797"/>
      <c r="HZ68" s="797"/>
      <c r="IA68" s="797"/>
      <c r="IB68" s="797"/>
      <c r="IC68" s="797"/>
      <c r="ID68" s="797"/>
      <c r="IE68" s="797"/>
      <c r="IF68" s="798"/>
      <c r="IG68" s="798"/>
      <c r="IH68" s="798"/>
      <c r="II68" s="798"/>
      <c r="IJ68" s="798"/>
    </row>
    <row r="69" spans="2:244" ht="13.5" customHeight="1" x14ac:dyDescent="0.15">
      <c r="B69" s="797"/>
      <c r="C69" s="797"/>
      <c r="D69" s="797"/>
      <c r="E69" s="797"/>
      <c r="F69" s="797"/>
      <c r="G69" s="797"/>
      <c r="H69" s="797"/>
      <c r="I69" s="797"/>
      <c r="J69" s="646"/>
      <c r="K69" s="646"/>
      <c r="L69" s="646"/>
      <c r="M69" s="646"/>
      <c r="N69" s="646"/>
      <c r="O69" s="646"/>
      <c r="P69" s="646"/>
      <c r="Q69" s="646"/>
      <c r="R69" s="646"/>
      <c r="S69" s="646"/>
      <c r="T69" s="646"/>
      <c r="U69" s="646"/>
      <c r="V69" s="646"/>
      <c r="W69" s="646"/>
      <c r="X69" s="646"/>
      <c r="Y69" s="797"/>
      <c r="Z69" s="797"/>
      <c r="AA69" s="797"/>
      <c r="AB69" s="797"/>
      <c r="AC69" s="797"/>
      <c r="AD69" s="797"/>
      <c r="AE69" s="797"/>
      <c r="AF69" s="797"/>
      <c r="AG69" s="797"/>
      <c r="AH69" s="797"/>
      <c r="AI69" s="797"/>
      <c r="AJ69" s="797"/>
      <c r="AK69" s="797"/>
      <c r="AL69" s="797"/>
      <c r="AM69" s="797"/>
      <c r="AN69" s="797"/>
      <c r="AO69" s="797"/>
      <c r="AP69" s="797"/>
      <c r="AQ69" s="797"/>
      <c r="AR69" s="797"/>
      <c r="AS69" s="797"/>
      <c r="AT69" s="797"/>
      <c r="AU69" s="797"/>
      <c r="AV69" s="797"/>
      <c r="AW69" s="797"/>
      <c r="AX69" s="797"/>
      <c r="AY69" s="797"/>
      <c r="AZ69" s="797"/>
      <c r="BA69" s="797"/>
      <c r="BB69" s="797"/>
      <c r="BC69" s="797"/>
      <c r="BD69" s="797"/>
      <c r="BE69" s="797"/>
      <c r="BF69" s="797"/>
      <c r="BG69" s="797"/>
      <c r="BH69" s="797"/>
      <c r="BI69" s="797"/>
      <c r="BJ69" s="797"/>
      <c r="BK69" s="797"/>
      <c r="BL69" s="797"/>
      <c r="BM69" s="797"/>
      <c r="BN69" s="797"/>
      <c r="BO69" s="797"/>
      <c r="BP69" s="797"/>
      <c r="BQ69" s="797"/>
      <c r="BR69" s="797"/>
      <c r="BS69" s="797"/>
      <c r="BT69" s="797"/>
      <c r="BU69" s="797"/>
      <c r="BV69" s="797"/>
      <c r="BW69" s="797"/>
      <c r="BX69" s="797"/>
      <c r="BY69" s="797"/>
      <c r="BZ69" s="797"/>
      <c r="CA69" s="797"/>
      <c r="CB69" s="797"/>
      <c r="CC69" s="797"/>
      <c r="CD69" s="797"/>
      <c r="CE69" s="797"/>
      <c r="CF69" s="797"/>
      <c r="CG69" s="797"/>
      <c r="CH69" s="797"/>
      <c r="CI69" s="797"/>
      <c r="CJ69" s="797"/>
      <c r="CK69" s="797"/>
      <c r="CL69" s="797"/>
      <c r="CM69" s="797"/>
      <c r="CN69" s="797"/>
      <c r="CO69" s="797"/>
      <c r="CP69" s="797"/>
      <c r="CQ69" s="797"/>
      <c r="CR69" s="797"/>
      <c r="CS69" s="797"/>
      <c r="CT69" s="797"/>
      <c r="CU69" s="797"/>
      <c r="CV69" s="797"/>
      <c r="CW69" s="797"/>
      <c r="CX69" s="797"/>
      <c r="CY69" s="797"/>
      <c r="CZ69" s="797"/>
      <c r="DA69" s="797"/>
      <c r="DB69" s="797"/>
      <c r="DC69" s="797"/>
      <c r="DD69" s="797"/>
      <c r="DE69" s="797"/>
      <c r="DF69" s="797"/>
      <c r="DG69" s="797"/>
      <c r="DH69" s="797"/>
      <c r="DI69" s="797"/>
      <c r="DJ69" s="797"/>
      <c r="DK69" s="797"/>
      <c r="DL69" s="797"/>
      <c r="DM69" s="797"/>
      <c r="DN69" s="797"/>
      <c r="DO69" s="797"/>
      <c r="DP69" s="797"/>
      <c r="DQ69" s="797"/>
      <c r="DR69" s="797"/>
      <c r="DS69" s="797"/>
      <c r="DT69" s="797"/>
      <c r="DU69" s="797"/>
      <c r="DV69" s="797"/>
      <c r="DW69" s="797"/>
      <c r="DX69" s="797"/>
      <c r="DY69" s="797"/>
      <c r="DZ69" s="797"/>
      <c r="EA69" s="797"/>
      <c r="EB69" s="797"/>
      <c r="EC69" s="797"/>
      <c r="ED69" s="797"/>
      <c r="EE69" s="797"/>
      <c r="EF69" s="797"/>
      <c r="EG69" s="797"/>
      <c r="EH69" s="797"/>
      <c r="EI69" s="797"/>
      <c r="EJ69" s="797"/>
      <c r="EK69" s="797"/>
      <c r="EL69" s="797"/>
      <c r="EM69" s="797"/>
      <c r="EN69" s="797"/>
      <c r="EO69" s="797"/>
      <c r="EP69" s="797"/>
      <c r="EQ69" s="797"/>
      <c r="ER69" s="797"/>
      <c r="ES69" s="797"/>
      <c r="ET69" s="797"/>
      <c r="EU69" s="797"/>
      <c r="EV69" s="797"/>
      <c r="EW69" s="797"/>
      <c r="EX69" s="797"/>
      <c r="EY69" s="797"/>
      <c r="EZ69" s="797"/>
      <c r="FA69" s="797"/>
      <c r="FB69" s="797"/>
      <c r="FC69" s="797"/>
      <c r="FD69" s="797"/>
      <c r="FE69" s="797"/>
      <c r="FF69" s="797"/>
      <c r="FG69" s="797"/>
      <c r="FH69" s="797"/>
      <c r="FI69" s="797"/>
      <c r="FJ69" s="797"/>
      <c r="FK69" s="797"/>
      <c r="FL69" s="797"/>
      <c r="FM69" s="797"/>
      <c r="FN69" s="797"/>
      <c r="FO69" s="797"/>
      <c r="FP69" s="797"/>
      <c r="FQ69" s="797"/>
      <c r="FR69" s="797"/>
      <c r="FS69" s="797"/>
      <c r="FT69" s="797"/>
      <c r="FU69" s="797"/>
      <c r="FV69" s="797"/>
      <c r="FW69" s="797"/>
      <c r="FX69" s="797"/>
      <c r="FY69" s="797"/>
      <c r="FZ69" s="797"/>
      <c r="GA69" s="797"/>
      <c r="GB69" s="797"/>
      <c r="GC69" s="797"/>
      <c r="GD69" s="797"/>
      <c r="GE69" s="797"/>
      <c r="GF69" s="797"/>
      <c r="GG69" s="797"/>
      <c r="GW69" s="797"/>
      <c r="GX69" s="797"/>
      <c r="GY69" s="797"/>
      <c r="GZ69" s="797"/>
      <c r="HA69" s="797"/>
      <c r="HB69" s="797"/>
      <c r="HC69" s="797"/>
      <c r="HD69" s="797"/>
      <c r="HE69" s="797"/>
      <c r="HF69" s="797"/>
      <c r="HG69" s="797"/>
      <c r="HH69" s="797"/>
      <c r="HI69" s="797"/>
      <c r="HJ69" s="797"/>
      <c r="HK69" s="797"/>
      <c r="HL69" s="797"/>
      <c r="HM69" s="797"/>
      <c r="HN69" s="797"/>
      <c r="HO69" s="797"/>
      <c r="HP69" s="797"/>
      <c r="HQ69" s="797"/>
      <c r="HR69" s="797"/>
      <c r="HS69" s="797"/>
      <c r="HT69" s="797"/>
      <c r="HU69" s="797"/>
      <c r="HV69" s="797"/>
      <c r="HW69" s="797"/>
      <c r="HX69" s="797"/>
      <c r="HY69" s="797"/>
      <c r="HZ69" s="797"/>
      <c r="IA69" s="797"/>
      <c r="IB69" s="797"/>
      <c r="IC69" s="797"/>
      <c r="ID69" s="797"/>
      <c r="IE69" s="797"/>
      <c r="IF69" s="798"/>
      <c r="IG69" s="798"/>
      <c r="IH69" s="798"/>
      <c r="II69" s="798"/>
      <c r="IJ69" s="798"/>
    </row>
    <row r="70" spans="2:244" ht="13.5" customHeight="1" x14ac:dyDescent="0.15">
      <c r="IF70" s="595"/>
      <c r="IG70" s="595"/>
      <c r="IH70" s="595"/>
      <c r="II70" s="595"/>
      <c r="IJ70" s="595"/>
    </row>
    <row r="71" spans="2:244" ht="13.5" customHeight="1" x14ac:dyDescent="0.15">
      <c r="IF71" s="595"/>
      <c r="IG71" s="595"/>
      <c r="IH71" s="595"/>
      <c r="II71" s="595"/>
      <c r="IJ71" s="595"/>
    </row>
  </sheetData>
  <sheetProtection algorithmName="SHA-512" hashValue="P10iaZVjbh/fffoh8yw1bwNigftzvPNjzrA6KhbKXlEqly0rCkjggIrjL1rI4l7pOPaxeTkIHTZ02gxofksWOQ==" saltValue="Qh8FH7jFHBBpU5Jm63pQAg==" spinCount="100000" sheet="1" objects="1" scenarios="1"/>
  <mergeCells count="455">
    <mergeCell ref="FY35:FZ35"/>
    <mergeCell ref="GA35:GB35"/>
    <mergeCell ref="GC35:GD35"/>
    <mergeCell ref="GE35:GF35"/>
    <mergeCell ref="FG35:FH35"/>
    <mergeCell ref="FI35:FJ35"/>
    <mergeCell ref="FN35:FO35"/>
    <mergeCell ref="FP35:FQ35"/>
    <mergeCell ref="FR35:FS35"/>
    <mergeCell ref="FT35:FU35"/>
    <mergeCell ref="ER35:ES35"/>
    <mergeCell ref="ET35:EU35"/>
    <mergeCell ref="EV35:EW35"/>
    <mergeCell ref="EX35:EY35"/>
    <mergeCell ref="FC35:FD35"/>
    <mergeCell ref="FE35:FF35"/>
    <mergeCell ref="BY35:BZ35"/>
    <mergeCell ref="CA35:CB35"/>
    <mergeCell ref="CE35:CG35"/>
    <mergeCell ref="CO35:CQ35"/>
    <mergeCell ref="DJ35:DM35"/>
    <mergeCell ref="DV35:DY35"/>
    <mergeCell ref="BD35:BE35"/>
    <mergeCell ref="BH35:BI35"/>
    <mergeCell ref="BJ35:BL35"/>
    <mergeCell ref="BM35:BN35"/>
    <mergeCell ref="BO35:BP35"/>
    <mergeCell ref="BQ35:BT35"/>
    <mergeCell ref="AB35:AF35"/>
    <mergeCell ref="AG35:AI35"/>
    <mergeCell ref="AO35:AP35"/>
    <mergeCell ref="AR35:AS35"/>
    <mergeCell ref="AY35:AZ35"/>
    <mergeCell ref="BA35:BC35"/>
    <mergeCell ref="GE34:GF34"/>
    <mergeCell ref="B35:C35"/>
    <mergeCell ref="D35:E35"/>
    <mergeCell ref="F35:G35"/>
    <mergeCell ref="H35:I35"/>
    <mergeCell ref="J35:K35"/>
    <mergeCell ref="L35:M35"/>
    <mergeCell ref="N35:O35"/>
    <mergeCell ref="P35:Q35"/>
    <mergeCell ref="V35:X35"/>
    <mergeCell ref="FP34:FQ34"/>
    <mergeCell ref="FR34:FS34"/>
    <mergeCell ref="FT34:FU34"/>
    <mergeCell ref="FY34:FZ34"/>
    <mergeCell ref="GA34:GB34"/>
    <mergeCell ref="GC34:GD34"/>
    <mergeCell ref="EX34:EY34"/>
    <mergeCell ref="FC34:FD34"/>
    <mergeCell ref="FE34:FF34"/>
    <mergeCell ref="FG34:FH34"/>
    <mergeCell ref="FI34:FJ34"/>
    <mergeCell ref="FN34:FO34"/>
    <mergeCell ref="CO34:CQ34"/>
    <mergeCell ref="DJ34:DM34"/>
    <mergeCell ref="DV34:DY34"/>
    <mergeCell ref="ER34:ES34"/>
    <mergeCell ref="ET34:EU34"/>
    <mergeCell ref="EV34:EW34"/>
    <mergeCell ref="BM34:BN34"/>
    <mergeCell ref="BO34:BP34"/>
    <mergeCell ref="BQ34:BT34"/>
    <mergeCell ref="BY34:BZ34"/>
    <mergeCell ref="CA34:CB34"/>
    <mergeCell ref="CE34:CG34"/>
    <mergeCell ref="AR34:AS34"/>
    <mergeCell ref="AY34:AZ34"/>
    <mergeCell ref="BA34:BC34"/>
    <mergeCell ref="BD34:BE34"/>
    <mergeCell ref="BH34:BI34"/>
    <mergeCell ref="BJ34:BL34"/>
    <mergeCell ref="N34:O34"/>
    <mergeCell ref="P34:Q34"/>
    <mergeCell ref="V34:X34"/>
    <mergeCell ref="AB34:AF34"/>
    <mergeCell ref="AG34:AI34"/>
    <mergeCell ref="AO34:AP34"/>
    <mergeCell ref="B34:C34"/>
    <mergeCell ref="D34:E34"/>
    <mergeCell ref="F34:G34"/>
    <mergeCell ref="H34:I34"/>
    <mergeCell ref="J34:K34"/>
    <mergeCell ref="L34:M34"/>
    <mergeCell ref="HN30:HN33"/>
    <mergeCell ref="HT30:HT33"/>
    <mergeCell ref="HU30:HU33"/>
    <mergeCell ref="GC21:GD33"/>
    <mergeCell ref="GE21:GF33"/>
    <mergeCell ref="HK21:HL21"/>
    <mergeCell ref="HM21:HN21"/>
    <mergeCell ref="HO21:HP21"/>
    <mergeCell ref="HO22:HO28"/>
    <mergeCell ref="HP22:HP28"/>
    <mergeCell ref="HO29:HO33"/>
    <mergeCell ref="HP29:HP33"/>
    <mergeCell ref="FR21:FS33"/>
    <mergeCell ref="FT21:FU33"/>
    <mergeCell ref="FV21:FV33"/>
    <mergeCell ref="FW21:FW33"/>
    <mergeCell ref="FX21:FX33"/>
    <mergeCell ref="FY21:FZ33"/>
    <mergeCell ref="BY32:BZ33"/>
    <mergeCell ref="CA32:CB33"/>
    <mergeCell ref="CE32:CG33"/>
    <mergeCell ref="EL30:EL33"/>
    <mergeCell ref="EM30:EM33"/>
    <mergeCell ref="EN30:EN33"/>
    <mergeCell ref="HK30:HK33"/>
    <mergeCell ref="HL30:HL33"/>
    <mergeCell ref="HM30:HM33"/>
    <mergeCell ref="DP30:DP33"/>
    <mergeCell ref="DQ30:DQ33"/>
    <mergeCell ref="DZ30:DZ33"/>
    <mergeCell ref="EA30:EA33"/>
    <mergeCell ref="EB30:EB33"/>
    <mergeCell ref="EC30:EC33"/>
    <mergeCell ref="DD30:DD33"/>
    <mergeCell ref="DE30:DE33"/>
    <mergeCell ref="DF30:DF33"/>
    <mergeCell ref="DG30:DG33"/>
    <mergeCell ref="DH30:DH33"/>
    <mergeCell ref="DI30:DI33"/>
    <mergeCell ref="FE21:FF33"/>
    <mergeCell ref="FG21:FH33"/>
    <mergeCell ref="DR29:DR33"/>
    <mergeCell ref="Y30:Y33"/>
    <mergeCell ref="Z30:Z33"/>
    <mergeCell ref="AJ30:AJ33"/>
    <mergeCell ref="AT30:AT33"/>
    <mergeCell ref="AU30:AU33"/>
    <mergeCell ref="EB22:EB29"/>
    <mergeCell ref="EC22:EC29"/>
    <mergeCell ref="ED22:ED28"/>
    <mergeCell ref="EE22:EE28"/>
    <mergeCell ref="BA22:BC33"/>
    <mergeCell ref="BD22:BE33"/>
    <mergeCell ref="BJ22:BL33"/>
    <mergeCell ref="BM22:BN33"/>
    <mergeCell ref="DN22:DN29"/>
    <mergeCell ref="DO22:DO29"/>
    <mergeCell ref="BU30:BU33"/>
    <mergeCell ref="BV30:BV33"/>
    <mergeCell ref="BW30:BW33"/>
    <mergeCell ref="BX30:BX33"/>
    <mergeCell ref="DS22:DS28"/>
    <mergeCell ref="DH20:DH29"/>
    <mergeCell ref="DI20:DI29"/>
    <mergeCell ref="DJ20:DM33"/>
    <mergeCell ref="DN20:DQ20"/>
    <mergeCell ref="HY22:HY28"/>
    <mergeCell ref="EF22:EF28"/>
    <mergeCell ref="EG22:EG28"/>
    <mergeCell ref="HK22:HK29"/>
    <mergeCell ref="HL22:HL29"/>
    <mergeCell ref="HM22:HM29"/>
    <mergeCell ref="HN22:HN29"/>
    <mergeCell ref="FK21:FK33"/>
    <mergeCell ref="FL21:FL33"/>
    <mergeCell ref="HW30:HW33"/>
    <mergeCell ref="GW20:GW33"/>
    <mergeCell ref="GX20:GX33"/>
    <mergeCell ref="GY20:GY33"/>
    <mergeCell ref="FI21:FJ33"/>
    <mergeCell ref="EM20:EM29"/>
    <mergeCell ref="EN20:EN29"/>
    <mergeCell ref="EO20:EQ20"/>
    <mergeCell ref="GA20:GB20"/>
    <mergeCell ref="GC20:GD20"/>
    <mergeCell ref="DU29:DU33"/>
    <mergeCell ref="ED29:ED33"/>
    <mergeCell ref="EE29:EE33"/>
    <mergeCell ref="EF29:EF33"/>
    <mergeCell ref="EG29:EG33"/>
    <mergeCell ref="HT22:HT29"/>
    <mergeCell ref="CN21:CN33"/>
    <mergeCell ref="CO21:CQ33"/>
    <mergeCell ref="FM21:FM33"/>
    <mergeCell ref="FN21:FO33"/>
    <mergeCell ref="FP21:FQ33"/>
    <mergeCell ref="GA21:GB33"/>
    <mergeCell ref="EX21:EY33"/>
    <mergeCell ref="EZ21:EZ33"/>
    <mergeCell ref="FA21:FA33"/>
    <mergeCell ref="FB21:FB33"/>
    <mergeCell ref="FC21:FD33"/>
    <mergeCell ref="GZ20:GZ33"/>
    <mergeCell ref="HA20:HA33"/>
    <mergeCell ref="FR20:FS20"/>
    <mergeCell ref="FT20:FU20"/>
    <mergeCell ref="FV20:FX20"/>
    <mergeCell ref="FP20:FQ20"/>
    <mergeCell ref="GE20:GF20"/>
    <mergeCell ref="CK30:CK33"/>
    <mergeCell ref="CL30:CL33"/>
    <mergeCell ref="DB21:DB33"/>
    <mergeCell ref="DC21:DC33"/>
    <mergeCell ref="DR20:DU20"/>
    <mergeCell ref="EP21:EP33"/>
    <mergeCell ref="EQ21:EQ33"/>
    <mergeCell ref="EH21:EH29"/>
    <mergeCell ref="EI21:EI29"/>
    <mergeCell ref="EJ21:EJ29"/>
    <mergeCell ref="EK21:EK29"/>
    <mergeCell ref="EL21:EL29"/>
    <mergeCell ref="EO21:EO33"/>
    <mergeCell ref="EH30:EH33"/>
    <mergeCell ref="EI30:EI33"/>
    <mergeCell ref="EJ30:EJ33"/>
    <mergeCell ref="EK30:EK33"/>
    <mergeCell ref="DZ22:DZ29"/>
    <mergeCell ref="EA22:EA29"/>
    <mergeCell ref="DV20:DY33"/>
    <mergeCell ref="DT22:DT28"/>
    <mergeCell ref="DU22:DU28"/>
    <mergeCell ref="DS29:DS33"/>
    <mergeCell ref="DT29:DT33"/>
    <mergeCell ref="AO21:AP33"/>
    <mergeCell ref="AR21:AS33"/>
    <mergeCell ref="AW21:AW33"/>
    <mergeCell ref="AX21:AX33"/>
    <mergeCell ref="AY21:AZ33"/>
    <mergeCell ref="HT20:HW20"/>
    <mergeCell ref="HX20:IA20"/>
    <mergeCell ref="IB20:IB33"/>
    <mergeCell ref="IC20:IC33"/>
    <mergeCell ref="HT21:HU21"/>
    <mergeCell ref="HV21:HW21"/>
    <mergeCell ref="HX21:HY21"/>
    <mergeCell ref="HZ21:IA21"/>
    <mergeCell ref="HH20:HH33"/>
    <mergeCell ref="HI20:HI33"/>
    <mergeCell ref="HJ20:HJ33"/>
    <mergeCell ref="HK20:HN20"/>
    <mergeCell ref="HO20:HR20"/>
    <mergeCell ref="HS20:HS33"/>
    <mergeCell ref="HQ21:HR21"/>
    <mergeCell ref="HQ22:HQ28"/>
    <mergeCell ref="HR22:HR28"/>
    <mergeCell ref="HQ29:HQ33"/>
    <mergeCell ref="HB20:HB33"/>
    <mergeCell ref="IG20:IG33"/>
    <mergeCell ref="IH20:IH33"/>
    <mergeCell ref="II20:II33"/>
    <mergeCell ref="IJ20:IJ33"/>
    <mergeCell ref="ID20:ID33"/>
    <mergeCell ref="IE20:IE33"/>
    <mergeCell ref="IF20:IF33"/>
    <mergeCell ref="HC20:HC33"/>
    <mergeCell ref="HD20:HD33"/>
    <mergeCell ref="HE20:HE33"/>
    <mergeCell ref="HF20:HF33"/>
    <mergeCell ref="HG20:HG33"/>
    <mergeCell ref="HX29:HX33"/>
    <mergeCell ref="HY29:HY33"/>
    <mergeCell ref="HZ29:HZ33"/>
    <mergeCell ref="IA29:IA33"/>
    <mergeCell ref="HR29:HR33"/>
    <mergeCell ref="HV30:HV33"/>
    <mergeCell ref="HZ22:HZ28"/>
    <mergeCell ref="IA22:IA28"/>
    <mergeCell ref="HU22:HU29"/>
    <mergeCell ref="HV22:HV29"/>
    <mergeCell ref="HW22:HW29"/>
    <mergeCell ref="HX22:HX28"/>
    <mergeCell ref="DZ21:EA21"/>
    <mergeCell ref="EB21:EC21"/>
    <mergeCell ref="ED21:EE21"/>
    <mergeCell ref="EF21:EG21"/>
    <mergeCell ref="ET21:EU33"/>
    <mergeCell ref="EV21:EW33"/>
    <mergeCell ref="ER21:ES33"/>
    <mergeCell ref="ER20:ES20"/>
    <mergeCell ref="FY20:FZ20"/>
    <mergeCell ref="FE20:FF20"/>
    <mergeCell ref="FG20:FH20"/>
    <mergeCell ref="FI20:FJ20"/>
    <mergeCell ref="FK20:FM20"/>
    <mergeCell ref="FN20:FO20"/>
    <mergeCell ref="BY21:BZ31"/>
    <mergeCell ref="CA21:CB31"/>
    <mergeCell ref="CE21:CG31"/>
    <mergeCell ref="CH21:CH33"/>
    <mergeCell ref="CI21:CI33"/>
    <mergeCell ref="CC30:CC33"/>
    <mergeCell ref="DN30:DN33"/>
    <mergeCell ref="DO30:DO33"/>
    <mergeCell ref="CV20:CY20"/>
    <mergeCell ref="CZ20:DC20"/>
    <mergeCell ref="DD20:DD29"/>
    <mergeCell ref="DE20:DE29"/>
    <mergeCell ref="DF20:DF29"/>
    <mergeCell ref="DG20:DG29"/>
    <mergeCell ref="CX21:CX33"/>
    <mergeCell ref="CY21:CY33"/>
    <mergeCell ref="CZ21:CZ33"/>
    <mergeCell ref="DA21:DA33"/>
    <mergeCell ref="CV21:CV33"/>
    <mergeCell ref="CW21:CW33"/>
    <mergeCell ref="DN21:DO21"/>
    <mergeCell ref="CK21:CK29"/>
    <mergeCell ref="CL21:CL29"/>
    <mergeCell ref="CM21:CM33"/>
    <mergeCell ref="AV20:AV33"/>
    <mergeCell ref="AW20:BE20"/>
    <mergeCell ref="BF20:BN20"/>
    <mergeCell ref="BO20:BP33"/>
    <mergeCell ref="BQ20:BT33"/>
    <mergeCell ref="BU20:BV29"/>
    <mergeCell ref="BA21:BE21"/>
    <mergeCell ref="BF21:BF33"/>
    <mergeCell ref="BG21:BG33"/>
    <mergeCell ref="BH21:BI33"/>
    <mergeCell ref="BJ21:BN21"/>
    <mergeCell ref="CD30:CD33"/>
    <mergeCell ref="CR21:CR33"/>
    <mergeCell ref="CS21:CS33"/>
    <mergeCell ref="CT21:CT33"/>
    <mergeCell ref="CU21:CU33"/>
    <mergeCell ref="CJ21:CJ33"/>
    <mergeCell ref="DJ18:EL18"/>
    <mergeCell ref="EM18:EN18"/>
    <mergeCell ref="EO18:FJ18"/>
    <mergeCell ref="DP21:DQ21"/>
    <mergeCell ref="DR21:DS21"/>
    <mergeCell ref="DT21:DU21"/>
    <mergeCell ref="DP22:DP29"/>
    <mergeCell ref="DQ22:DQ29"/>
    <mergeCell ref="DR22:DR28"/>
    <mergeCell ref="CR20:CU20"/>
    <mergeCell ref="ET20:EU20"/>
    <mergeCell ref="EV20:EW20"/>
    <mergeCell ref="EX20:EY20"/>
    <mergeCell ref="EZ20:FB20"/>
    <mergeCell ref="FC20:FD20"/>
    <mergeCell ref="DZ20:EC20"/>
    <mergeCell ref="ED20:EG20"/>
    <mergeCell ref="EI20:EL20"/>
    <mergeCell ref="FK18:GF18"/>
    <mergeCell ref="AV19:BP19"/>
    <mergeCell ref="BQ19:CB19"/>
    <mergeCell ref="CC19:CG19"/>
    <mergeCell ref="CH19:CL19"/>
    <mergeCell ref="CM19:DC19"/>
    <mergeCell ref="DE19:DI19"/>
    <mergeCell ref="FV19:GF19"/>
    <mergeCell ref="DJ19:DU19"/>
    <mergeCell ref="DV19:EG19"/>
    <mergeCell ref="EH19:EL19"/>
    <mergeCell ref="EO19:EY19"/>
    <mergeCell ref="EZ19:FJ19"/>
    <mergeCell ref="FK19:FU19"/>
    <mergeCell ref="U18:U33"/>
    <mergeCell ref="V18:X33"/>
    <mergeCell ref="AU18:BP18"/>
    <mergeCell ref="BQ18:CG18"/>
    <mergeCell ref="CH18:DC18"/>
    <mergeCell ref="DD18:DI18"/>
    <mergeCell ref="AN20:AN33"/>
    <mergeCell ref="AQ20:AQ33"/>
    <mergeCell ref="AT20:AT29"/>
    <mergeCell ref="AU20:AU29"/>
    <mergeCell ref="Y20:Y29"/>
    <mergeCell ref="Z20:Z29"/>
    <mergeCell ref="AA20:AA33"/>
    <mergeCell ref="AB20:AF33"/>
    <mergeCell ref="AG20:AI33"/>
    <mergeCell ref="AJ20:AJ29"/>
    <mergeCell ref="AK20:AK33"/>
    <mergeCell ref="AL20:AL33"/>
    <mergeCell ref="AM20:AM33"/>
    <mergeCell ref="BW20:CB20"/>
    <mergeCell ref="CC20:CG20"/>
    <mergeCell ref="CH20:CJ20"/>
    <mergeCell ref="CK20:CL20"/>
    <mergeCell ref="CM20:CQ20"/>
    <mergeCell ref="L18:M33"/>
    <mergeCell ref="N18:O33"/>
    <mergeCell ref="P18:Q33"/>
    <mergeCell ref="R18:R33"/>
    <mergeCell ref="S18:S33"/>
    <mergeCell ref="T18:T33"/>
    <mergeCell ref="A18:A33"/>
    <mergeCell ref="B18:C33"/>
    <mergeCell ref="D18:E33"/>
    <mergeCell ref="F18:G33"/>
    <mergeCell ref="H18:I33"/>
    <mergeCell ref="J18:K33"/>
    <mergeCell ref="Y13:Z13"/>
    <mergeCell ref="AI13:AK13"/>
    <mergeCell ref="CY13:DF13"/>
    <mergeCell ref="GQ13:GR13"/>
    <mergeCell ref="GT13:GU13"/>
    <mergeCell ref="AT14:BB14"/>
    <mergeCell ref="CX14:DF14"/>
    <mergeCell ref="GQ11:GR11"/>
    <mergeCell ref="GT11:GU11"/>
    <mergeCell ref="AT12:BB13"/>
    <mergeCell ref="CY12:DF12"/>
    <mergeCell ref="GQ12:GR12"/>
    <mergeCell ref="GT12:GU12"/>
    <mergeCell ref="Y11:Z11"/>
    <mergeCell ref="AI11:AK11"/>
    <mergeCell ref="AN11:AS11"/>
    <mergeCell ref="AU11:AZ11"/>
    <mergeCell ref="BL11:BT11"/>
    <mergeCell ref="CY11:DF11"/>
    <mergeCell ref="Y10:Z10"/>
    <mergeCell ref="AI10:AK10"/>
    <mergeCell ref="AN10:AS10"/>
    <mergeCell ref="AU10:AZ10"/>
    <mergeCell ref="BL10:BT10"/>
    <mergeCell ref="CL10:CN10"/>
    <mergeCell ref="CY10:DF10"/>
    <mergeCell ref="GQ10:GR10"/>
    <mergeCell ref="GT10:GU10"/>
    <mergeCell ref="CP7:CQ7"/>
    <mergeCell ref="DD7:DF7"/>
    <mergeCell ref="DD8:DF8"/>
    <mergeCell ref="GQ8:GR8"/>
    <mergeCell ref="GT8:GU8"/>
    <mergeCell ref="Y9:Z9"/>
    <mergeCell ref="AI9:AK9"/>
    <mergeCell ref="AU9:AZ9"/>
    <mergeCell ref="BE9:BF9"/>
    <mergeCell ref="BM9:BU9"/>
    <mergeCell ref="CY9:DF9"/>
    <mergeCell ref="GQ9:GR9"/>
    <mergeCell ref="GT9:GU9"/>
    <mergeCell ref="F2:G2"/>
    <mergeCell ref="H2:AR2"/>
    <mergeCell ref="GP4:GU6"/>
    <mergeCell ref="AM6:AN6"/>
    <mergeCell ref="BE6:BF6"/>
    <mergeCell ref="GH6:GI35"/>
    <mergeCell ref="Y7:Z7"/>
    <mergeCell ref="AI7:AK7"/>
    <mergeCell ref="AU7:AZ7"/>
    <mergeCell ref="BE7:BF7"/>
    <mergeCell ref="GQ7:GR7"/>
    <mergeCell ref="GT7:GU7"/>
    <mergeCell ref="Y8:Z8"/>
    <mergeCell ref="AI8:AK8"/>
    <mergeCell ref="AO8:AS8"/>
    <mergeCell ref="AU8:BB8"/>
    <mergeCell ref="BL8:BU8"/>
    <mergeCell ref="BX8:BY8"/>
    <mergeCell ref="CL8:CN8"/>
    <mergeCell ref="CP8:CQ8"/>
    <mergeCell ref="BJ7:BK7"/>
    <mergeCell ref="BM7:BU7"/>
    <mergeCell ref="BX7:BY7"/>
    <mergeCell ref="CL7:CN7"/>
  </mergeCells>
  <phoneticPr fontId="43"/>
  <dataValidations count="50">
    <dataValidation type="list" allowBlank="1" showInputMessage="1" sqref="EP35 FA35 FL35 FW35" xr:uid="{00000000-0002-0000-0500-000000000000}">
      <formula1>開口部住戸位置</formula1>
    </dataValidation>
    <dataValidation type="list" allowBlank="1" showInputMessage="1" sqref="ER35:ES35 EV35:EY35 FC35:FD35 FG35:FJ35 FN35:FU35 FY35:GF35" xr:uid="{00000000-0002-0000-0500-000001000000}">
      <formula1>出入口</formula1>
    </dataValidation>
    <dataValidation type="list" allowBlank="1" showInputMessage="1" sqref="EO35" xr:uid="{00000000-0002-0000-0500-000002000000}">
      <formula1>選択○×</formula1>
    </dataValidation>
    <dataValidation type="list" allowBlank="1" showInputMessage="1" showErrorMessage="1" sqref="BV35 BW34:BW35 CC34" xr:uid="{00000000-0002-0000-0500-000003000000}">
      <formula1>等級1_8</formula1>
    </dataValidation>
    <dataValidation type="list" allowBlank="1" showInputMessage="1" sqref="EM35" xr:uid="{00000000-0002-0000-0500-000004000000}">
      <formula1>等級1_5</formula1>
    </dataValidation>
    <dataValidation type="list" allowBlank="1" showInputMessage="1" sqref="CL35" xr:uid="{00000000-0002-0000-0500-000005000000}">
      <formula1>等級_320</formula1>
    </dataValidation>
    <dataValidation allowBlank="1" showInputMessage="1" sqref="CE35:CG35 CO35:CQ35" xr:uid="{00000000-0002-0000-0500-000006000000}"/>
    <dataValidation type="list" allowBlank="1" showInputMessage="1" sqref="CD35" xr:uid="{00000000-0002-0000-0500-000007000000}">
      <formula1>等級5_2</formula1>
    </dataValidation>
    <dataValidation type="list" allowBlank="1" showInputMessage="1" sqref="CC35" xr:uid="{00000000-0002-0000-0500-000008000000}">
      <formula1>等級1_8</formula1>
    </dataValidation>
    <dataValidation type="list" allowBlank="1" showInputMessage="1" sqref="BU35" xr:uid="{00000000-0002-0000-0500-000009000000}">
      <formula1>地域区分</formula1>
    </dataValidation>
    <dataValidation type="list" allowBlank="1" showInputMessage="1" sqref="AO35:AP35" xr:uid="{00000000-0002-0000-0500-00000A000000}">
      <formula1>避難器具種類</formula1>
    </dataValidation>
    <dataValidation type="list" allowBlank="1" showInputMessage="1" sqref="AK35:AL35 AN35 AQ35 CH35:CJ35 CM35:CN35 CR35:DC35" xr:uid="{00000000-0002-0000-0500-00000B000000}">
      <formula1>選択</formula1>
    </dataValidation>
    <dataValidation type="list" allowBlank="1" showInputMessage="1" sqref="Y35 BX35" xr:uid="{00000000-0002-0000-0500-00000C000000}">
      <formula1>等級1_4</formula1>
    </dataValidation>
    <dataValidation type="list" allowBlank="1" showInputMessage="1" sqref="CL10:CN10" xr:uid="{00000000-0002-0000-0500-00000D000000}">
      <formula1>等級1_3</formula1>
    </dataValidation>
    <dataValidation type="list" allowBlank="1" showInputMessage="1" sqref="CL8:CN8" xr:uid="{00000000-0002-0000-0500-00000E000000}">
      <formula1>等級0_4</formula1>
    </dataValidation>
    <dataValidation type="list" allowBlank="1" showInputMessage="1" sqref="AU35 CK35 CL7:CN7 EI35:EL35" xr:uid="{00000000-0002-0000-0500-00000F000000}">
      <formula1>等級0_3</formula1>
    </dataValidation>
    <dataValidation type="list" allowBlank="1" showInputMessage="1" showErrorMessage="1" sqref="V34 W34:X35" xr:uid="{00000000-0002-0000-0500-000010000000}">
      <formula1>界床</formula1>
    </dataValidation>
    <dataValidation type="list" allowBlank="1" showInputMessage="1" showErrorMessage="1" sqref="AG34 AH34:AI35" xr:uid="{00000000-0002-0000-0500-000011000000}">
      <formula1>平面形状</formula1>
    </dataValidation>
    <dataValidation type="list" allowBlank="1" showInputMessage="1" showErrorMessage="1" sqref="AB34 AC34:AF35" xr:uid="{00000000-0002-0000-0500-000012000000}">
      <formula1>排煙形式</formula1>
    </dataValidation>
    <dataValidation type="list" allowBlank="1" showInputMessage="1" showErrorMessage="1" sqref="AO34:AP34" xr:uid="{00000000-0002-0000-0500-000013000000}">
      <formula1>避難器具種類</formula1>
    </dataValidation>
    <dataValidation allowBlank="1" showInputMessage="1" showErrorMessage="1" sqref="BL10:BL11 BN13:BO14" xr:uid="{00000000-0002-0000-0500-000014000000}"/>
    <dataValidation type="list" allowBlank="1" showInputMessage="1" showErrorMessage="1" sqref="AW34 BF34" xr:uid="{00000000-0002-0000-0500-000015000000}">
      <formula1>躯体天井</formula1>
    </dataValidation>
    <dataValidation type="list" allowBlank="1" showInputMessage="1" showErrorMessage="1" sqref="BO34 BP34:BP35" xr:uid="{00000000-0002-0000-0500-000016000000}">
      <formula1>変更障害</formula1>
    </dataValidation>
    <dataValidation type="list" allowBlank="1" showInputMessage="1" showErrorMessage="1" sqref="BA34 BB34:BC35 BJ34 BK34:BL35" xr:uid="{00000000-0002-0000-0500-000017000000}">
      <formula1>異なる天井</formula1>
    </dataValidation>
    <dataValidation type="list" allowBlank="1" showInputMessage="1" showErrorMessage="1" sqref="BQ34:BT35" xr:uid="{00000000-0002-0000-0500-000018000000}">
      <formula1>温熱環境に関すること</formula1>
    </dataValidation>
    <dataValidation type="list" allowBlank="1" showInputMessage="1" showErrorMessage="1" sqref="BU34" xr:uid="{00000000-0002-0000-0500-000019000000}">
      <formula1>地域区分</formula1>
    </dataValidation>
    <dataValidation type="list" allowBlank="1" showInputMessage="1" showErrorMessage="1" sqref="Y34 BV34 BX34" xr:uid="{00000000-0002-0000-0500-00001A000000}">
      <formula1>等級1_4</formula1>
    </dataValidation>
    <dataValidation type="list" allowBlank="1" showInputMessage="1" showErrorMessage="1" sqref="CD34" xr:uid="{00000000-0002-0000-0500-00001B000000}">
      <formula1>等級5_2</formula1>
    </dataValidation>
    <dataValidation type="list" allowBlank="1" showInputMessage="1" showErrorMessage="1" sqref="CL34" xr:uid="{00000000-0002-0000-0500-00001C000000}">
      <formula1>等級_320</formula1>
    </dataValidation>
    <dataValidation type="list" allowBlank="1" showInputMessage="1" showErrorMessage="1" sqref="AT8" xr:uid="{00000000-0002-0000-0500-00001D000000}">
      <formula1>チェックＢＯＸ</formula1>
    </dataValidation>
    <dataValidation type="list" allowBlank="1" showInputMessage="1" showErrorMessage="1" sqref="AA34 AK34:AL34 AM34:AM35 AN34 AQ34 AV34 CH34:CJ34 CM34:CN34 CR34:DC34 HJ34 HS34 IB34 IC34:IC35" xr:uid="{00000000-0002-0000-0500-00001E000000}">
      <formula1>選択</formula1>
    </dataValidation>
    <dataValidation type="list" allowBlank="1" showInputMessage="1" showErrorMessage="1" sqref="DJ34:DM35" xr:uid="{00000000-0002-0000-0500-00001F000000}">
      <formula1>重量床衝撃音対策</formula1>
    </dataValidation>
    <dataValidation type="list" allowBlank="1" showInputMessage="1" showErrorMessage="1" sqref="DV34:DY35" xr:uid="{00000000-0002-0000-0500-000020000000}">
      <formula1>軽量床衝撃音対策</formula1>
    </dataValidation>
    <dataValidation type="list" allowBlank="1" showInputMessage="1" showErrorMessage="1" sqref="DR34:DU34 ED34:EG34" xr:uid="{00000000-0002-0000-0500-000021000000}">
      <formula1>スラブ厚</formula1>
    </dataValidation>
    <dataValidation type="list" allowBlank="1" showInputMessage="1" showErrorMessage="1" sqref="EM34" xr:uid="{00000000-0002-0000-0500-000022000000}">
      <formula1>等級1_5</formula1>
    </dataValidation>
    <dataValidation type="list" allowBlank="1" showInputMessage="1" showErrorMessage="1" sqref="DN34:DQ34 DZ34:EC34 EN34" xr:uid="{00000000-0002-0000-0500-000023000000}">
      <formula1>等級0_5</formula1>
    </dataValidation>
    <dataValidation type="list" allowBlank="1" showInputMessage="1" showErrorMessage="1" sqref="AI13 GZ13" xr:uid="{00000000-0002-0000-0500-000024000000}">
      <formula1>"■,□"</formula1>
    </dataValidation>
    <dataValidation type="list" allowBlank="1" showInputMessage="1" showErrorMessage="1" sqref="BM9 HD9" xr:uid="{00000000-0002-0000-0500-000025000000}">
      <formula1>杭種</formula1>
    </dataValidation>
    <dataValidation type="list" allowBlank="1" showInputMessage="1" showErrorMessage="1" sqref="BL8 HD8" xr:uid="{00000000-0002-0000-0500-000026000000}">
      <formula1>直接基礎_形式</formula1>
    </dataValidation>
    <dataValidation type="list" allowBlank="1" showInputMessage="1" showErrorMessage="1" sqref="BM7 HD7" xr:uid="{00000000-0002-0000-0500-000027000000}">
      <formula1>直接基礎_構造方法</formula1>
    </dataValidation>
    <dataValidation type="list" allowBlank="1" showInputMessage="1" showErrorMessage="1" sqref="AT12 HB12:HC13" xr:uid="{00000000-0002-0000-0500-000028000000}">
      <formula1>地盤調査方法</formula1>
    </dataValidation>
    <dataValidation type="list" allowBlank="1" showInputMessage="1" showErrorMessage="1" sqref="AI11 GZ11" xr:uid="{00000000-0002-0000-0500-000029000000}">
      <formula1>等級0_2</formula1>
    </dataValidation>
    <dataValidation type="list" allowBlank="1" showInputMessage="1" showErrorMessage="1" sqref="AI10 GZ10" xr:uid="{00000000-0002-0000-0500-00002A000000}">
      <formula1>等級1_2</formula1>
    </dataValidation>
    <dataValidation type="list" allowBlank="1" showInputMessage="1" showErrorMessage="1" sqref="AI9 GZ9" xr:uid="{00000000-0002-0000-0500-00002B000000}">
      <formula1>免震構造物</formula1>
    </dataValidation>
    <dataValidation type="list" allowBlank="1" showInputMessage="1" showErrorMessage="1" sqref="AI7:AI8 AU34 CK34 EI34:EL34 GZ7:GZ8 HG7 HI7:HI8" xr:uid="{00000000-0002-0000-0500-00002C000000}">
      <formula1>等級0_3</formula1>
    </dataValidation>
    <dataValidation type="list" allowBlank="1" showInputMessage="1" showErrorMessage="1" sqref="AJ34 HG10" xr:uid="{00000000-0002-0000-0500-00002D000000}">
      <formula1>等級1_3</formula1>
    </dataValidation>
    <dataValidation type="list" allowBlank="1" showInputMessage="1" showErrorMessage="1" sqref="R34:U34 EO34 EZ34:EZ35 FK34:FK35 FV34:FV35" xr:uid="{00000000-0002-0000-0500-00002E000000}">
      <formula1>選択○×</formula1>
    </dataValidation>
    <dataValidation type="list" allowBlank="1" showInputMessage="1" showErrorMessage="1" sqref="EP34 FA34 FL34 FW34" xr:uid="{00000000-0002-0000-0500-00002F000000}">
      <formula1>開口部住戸位置</formula1>
    </dataValidation>
    <dataValidation type="list" allowBlank="1" showInputMessage="1" showErrorMessage="1" sqref="ER34:ET34 EU34:EU35 EV34:EY34 FC34:FE34 FF34:FF35 FG34:FJ34 FN34:FU34 FY34:GF34 GG34:GG35" xr:uid="{00000000-0002-0000-0500-000030000000}">
      <formula1>出入口</formula1>
    </dataValidation>
    <dataValidation type="list" allowBlank="1" showInputMessage="1" showErrorMessage="1" sqref="Z34 AT34 EH34 HG8" xr:uid="{00000000-0002-0000-0500-000031000000}">
      <formula1>等級0_4</formula1>
    </dataValidation>
  </dataValidations>
  <pageMargins left="0.6692913385826772" right="0.39370078740157483" top="0.78740157480314965" bottom="0.59055118110236227" header="0.51181102362204722" footer="0.27559055118110237"/>
  <pageSetup paperSize="8" scale="29" fitToHeight="0" orientation="landscape" horizontalDpi="65532" verticalDpi="360" r:id="rId1"/>
  <headerFooter alignWithMargins="0">
    <oddHeader>&amp;C&amp;"ＭＳ Ｐゴシック,太字"&amp;20設計住宅性能評価≪自己評価一覧表≫</oddHeader>
    <oddFooter>&amp;C&amp;14&amp;P/&amp;N</oddFooter>
  </headerFooter>
  <drawing r:id="rId2"/>
  <legacyDrawing r:id="rId3"/>
  <controls>
    <mc:AlternateContent xmlns:mc="http://schemas.openxmlformats.org/markup-compatibility/2006">
      <mc:Choice Requires="x14">
        <control shapeId="3074" r:id="rId4" name="Label1">
          <controlPr defaultSize="0" print="0" autoLine="0" r:id="rId5">
            <anchor moveWithCells="1">
              <from>
                <xdr:col>46</xdr:col>
                <xdr:colOff>152400</xdr:colOff>
                <xdr:row>0</xdr:row>
                <xdr:rowOff>104775</xdr:rowOff>
              </from>
              <to>
                <xdr:col>53</xdr:col>
                <xdr:colOff>76200</xdr:colOff>
                <xdr:row>2</xdr:row>
                <xdr:rowOff>104775</xdr:rowOff>
              </to>
            </anchor>
          </controlPr>
        </control>
      </mc:Choice>
      <mc:Fallback>
        <control shapeId="3074" r:id="rId4" name="Label1"/>
      </mc:Fallback>
    </mc:AlternateContent>
    <mc:AlternateContent xmlns:mc="http://schemas.openxmlformats.org/markup-compatibility/2006">
      <mc:Choice Requires="x14">
        <control shapeId="3073" r:id="rId6" name="cmbHYOUKA_KIND">
          <controlPr defaultSize="0" print="0" autoLine="0" r:id="rId7">
            <anchor moveWithCells="1">
              <from>
                <xdr:col>53</xdr:col>
                <xdr:colOff>114300</xdr:colOff>
                <xdr:row>0</xdr:row>
                <xdr:rowOff>38100</xdr:rowOff>
              </from>
              <to>
                <xdr:col>61</xdr:col>
                <xdr:colOff>114300</xdr:colOff>
                <xdr:row>2</xdr:row>
                <xdr:rowOff>66675</xdr:rowOff>
              </to>
            </anchor>
          </controlPr>
        </control>
      </mc:Choice>
      <mc:Fallback>
        <control shapeId="3073" r:id="rId6" name="cmbHYOUKA_KIND"/>
      </mc:Fallback>
    </mc:AlternateContent>
  </control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J20"/>
  <sheetViews>
    <sheetView workbookViewId="0">
      <selection activeCell="A21" sqref="A21"/>
    </sheetView>
  </sheetViews>
  <sheetFormatPr defaultColWidth="9" defaultRowHeight="13.5" x14ac:dyDescent="0.15"/>
  <cols>
    <col min="1" max="1" width="9" style="799" customWidth="1"/>
    <col min="2" max="2" width="11.625" style="799" bestFit="1" customWidth="1"/>
    <col min="3" max="3" width="11" style="799" bestFit="1" customWidth="1"/>
    <col min="4" max="4" width="30.625" style="799" bestFit="1" customWidth="1"/>
    <col min="5" max="5" width="14.375" style="799" customWidth="1"/>
    <col min="6" max="6" width="24.625" style="799" customWidth="1"/>
    <col min="7" max="7" width="16" style="799" customWidth="1"/>
    <col min="8" max="10" width="9" style="799" customWidth="1"/>
    <col min="11" max="11" width="12.875" style="799" bestFit="1" customWidth="1"/>
    <col min="12" max="12" width="13" style="799" bestFit="1" customWidth="1"/>
    <col min="13" max="13" width="9" style="799" customWidth="1"/>
    <col min="14" max="16" width="10.5" style="799" bestFit="1" customWidth="1"/>
    <col min="17" max="17" width="15.125" style="799" bestFit="1" customWidth="1"/>
    <col min="18" max="18" width="10.5" style="799" customWidth="1"/>
    <col min="19" max="19" width="18.75" style="799" bestFit="1" customWidth="1"/>
    <col min="20" max="20" width="11.625" style="799" bestFit="1" customWidth="1"/>
    <col min="21" max="32" width="9" style="799" customWidth="1"/>
    <col min="33" max="33" width="18.125" style="799" customWidth="1"/>
    <col min="34" max="34" width="9" style="799" customWidth="1"/>
    <col min="35" max="36" width="12.625" style="799" customWidth="1"/>
    <col min="37" max="37" width="9" style="799" customWidth="1"/>
    <col min="38" max="16384" width="9" style="799"/>
  </cols>
  <sheetData>
    <row r="2" spans="1:36" x14ac:dyDescent="0.15">
      <c r="B2" s="799" t="s">
        <v>1255</v>
      </c>
      <c r="C2" s="799" t="s">
        <v>1195</v>
      </c>
      <c r="D2" s="799" t="s">
        <v>1256</v>
      </c>
      <c r="E2" s="799" t="s">
        <v>1257</v>
      </c>
      <c r="F2" s="799" t="s">
        <v>1258</v>
      </c>
      <c r="G2" s="799" t="s">
        <v>1259</v>
      </c>
      <c r="H2" s="799" t="s">
        <v>642</v>
      </c>
      <c r="I2" s="799" t="s">
        <v>1260</v>
      </c>
      <c r="J2" s="799" t="s">
        <v>1261</v>
      </c>
      <c r="K2" s="799" t="s">
        <v>990</v>
      </c>
      <c r="L2" s="799" t="s">
        <v>1262</v>
      </c>
      <c r="M2" s="799" t="s">
        <v>1263</v>
      </c>
      <c r="N2" s="799" t="s">
        <v>1264</v>
      </c>
      <c r="O2" s="799" t="s">
        <v>1265</v>
      </c>
      <c r="P2" s="799" t="s">
        <v>1067</v>
      </c>
      <c r="Q2" s="799" t="s">
        <v>1266</v>
      </c>
      <c r="R2" s="799" t="s">
        <v>1237</v>
      </c>
      <c r="S2" s="799" t="s">
        <v>1009</v>
      </c>
      <c r="T2" s="799" t="s">
        <v>1010</v>
      </c>
      <c r="U2" s="799" t="s">
        <v>1267</v>
      </c>
      <c r="V2" s="799" t="s">
        <v>1268</v>
      </c>
      <c r="W2" s="799" t="s">
        <v>1269</v>
      </c>
      <c r="X2" s="799" t="s">
        <v>1270</v>
      </c>
      <c r="Z2" s="799" t="s">
        <v>1271</v>
      </c>
      <c r="AA2" s="799" t="s">
        <v>1272</v>
      </c>
      <c r="AB2" s="799" t="s">
        <v>1273</v>
      </c>
      <c r="AC2" s="799" t="s">
        <v>1274</v>
      </c>
      <c r="AD2" s="799" t="s">
        <v>1275</v>
      </c>
      <c r="AE2" s="799" t="s">
        <v>1276</v>
      </c>
      <c r="AF2" s="799" t="s">
        <v>1277</v>
      </c>
      <c r="AG2" s="799" t="s">
        <v>1278</v>
      </c>
      <c r="AH2" s="799" t="s">
        <v>1279</v>
      </c>
      <c r="AI2" s="799" t="s">
        <v>1280</v>
      </c>
      <c r="AJ2" s="799" t="s">
        <v>1281</v>
      </c>
    </row>
    <row r="3" spans="1:36" x14ac:dyDescent="0.15">
      <c r="B3" s="799" t="s">
        <v>587</v>
      </c>
      <c r="AB3" s="800"/>
    </row>
    <row r="4" spans="1:36" x14ac:dyDescent="0.15">
      <c r="B4" s="799" t="s">
        <v>1253</v>
      </c>
      <c r="C4" s="799" t="s">
        <v>601</v>
      </c>
      <c r="D4" s="799" t="s">
        <v>1197</v>
      </c>
      <c r="E4" s="799" t="s">
        <v>1282</v>
      </c>
      <c r="F4" s="799" t="s">
        <v>285</v>
      </c>
      <c r="G4" s="799" t="s">
        <v>1283</v>
      </c>
      <c r="H4" s="799" t="s">
        <v>1284</v>
      </c>
      <c r="I4" s="799" t="s">
        <v>1285</v>
      </c>
      <c r="J4" s="799" t="s">
        <v>1285</v>
      </c>
      <c r="K4" s="799" t="s">
        <v>244</v>
      </c>
      <c r="L4" s="799" t="s">
        <v>1138</v>
      </c>
      <c r="M4" s="799" t="s">
        <v>1286</v>
      </c>
      <c r="N4" s="799" t="s">
        <v>746</v>
      </c>
      <c r="O4" s="799" t="s">
        <v>244</v>
      </c>
      <c r="P4" s="799" t="s">
        <v>1287</v>
      </c>
      <c r="Q4" s="799" t="s">
        <v>1288</v>
      </c>
      <c r="R4" s="799" t="s">
        <v>1289</v>
      </c>
      <c r="S4" s="799" t="s">
        <v>1290</v>
      </c>
      <c r="T4" s="799" t="s">
        <v>1291</v>
      </c>
      <c r="U4" s="799">
        <v>2</v>
      </c>
      <c r="V4" s="799">
        <v>3</v>
      </c>
      <c r="W4" s="799">
        <v>4</v>
      </c>
      <c r="X4" s="799">
        <v>5</v>
      </c>
      <c r="Z4" s="799">
        <v>2</v>
      </c>
      <c r="AA4" s="799">
        <v>3</v>
      </c>
      <c r="AB4" s="800">
        <v>4</v>
      </c>
      <c r="AC4" s="799">
        <v>5</v>
      </c>
      <c r="AD4" s="799">
        <v>3</v>
      </c>
      <c r="AE4" s="799">
        <v>8</v>
      </c>
      <c r="AF4" s="799">
        <v>0</v>
      </c>
      <c r="AG4" s="799" t="s">
        <v>1292</v>
      </c>
      <c r="AH4" s="799">
        <v>5</v>
      </c>
      <c r="AI4" s="799" t="s">
        <v>680</v>
      </c>
      <c r="AJ4" s="799" t="s">
        <v>680</v>
      </c>
    </row>
    <row r="5" spans="1:36" x14ac:dyDescent="0.15">
      <c r="C5" s="799" t="s">
        <v>301</v>
      </c>
      <c r="D5" s="799" t="s">
        <v>1202</v>
      </c>
      <c r="E5" s="799" t="s">
        <v>1293</v>
      </c>
      <c r="F5" s="799" t="s">
        <v>634</v>
      </c>
      <c r="G5" s="799" t="s">
        <v>1294</v>
      </c>
      <c r="H5" s="799" t="s">
        <v>1295</v>
      </c>
      <c r="J5" s="799" t="s">
        <v>1296</v>
      </c>
      <c r="K5" s="799" t="s">
        <v>1235</v>
      </c>
      <c r="L5" s="799" t="s">
        <v>1133</v>
      </c>
      <c r="M5" s="799" t="s">
        <v>1288</v>
      </c>
      <c r="N5" s="799" t="s">
        <v>1297</v>
      </c>
      <c r="O5" s="799" t="s">
        <v>1298</v>
      </c>
      <c r="P5" s="799" t="s">
        <v>1299</v>
      </c>
      <c r="Q5" s="799" t="s">
        <v>1286</v>
      </c>
      <c r="R5" s="799" t="s">
        <v>1300</v>
      </c>
      <c r="S5" s="799" t="s">
        <v>1301</v>
      </c>
      <c r="T5" s="799" t="s">
        <v>1302</v>
      </c>
      <c r="U5" s="799">
        <v>1</v>
      </c>
      <c r="V5" s="799">
        <v>2</v>
      </c>
      <c r="W5" s="799">
        <v>3</v>
      </c>
      <c r="X5" s="799">
        <v>4</v>
      </c>
      <c r="Z5" s="799">
        <v>1</v>
      </c>
      <c r="AA5" s="799">
        <v>2</v>
      </c>
      <c r="AB5" s="800">
        <v>3</v>
      </c>
      <c r="AC5" s="799">
        <v>4</v>
      </c>
      <c r="AD5" s="799">
        <v>2</v>
      </c>
      <c r="AE5" s="799">
        <v>7</v>
      </c>
      <c r="AF5" s="801" t="s">
        <v>1224</v>
      </c>
      <c r="AG5" s="799" t="s">
        <v>703</v>
      </c>
      <c r="AH5" s="799">
        <v>4</v>
      </c>
      <c r="AI5" s="799" t="s">
        <v>1024</v>
      </c>
      <c r="AJ5" s="799" t="s">
        <v>1303</v>
      </c>
    </row>
    <row r="6" spans="1:36" x14ac:dyDescent="0.15">
      <c r="D6" s="799" t="s">
        <v>1167</v>
      </c>
      <c r="E6" s="799" t="s">
        <v>1304</v>
      </c>
      <c r="F6" s="799" t="s">
        <v>1305</v>
      </c>
      <c r="G6" s="799" t="s">
        <v>1306</v>
      </c>
      <c r="K6" s="799" t="s">
        <v>1236</v>
      </c>
      <c r="L6" s="799" t="s">
        <v>1137</v>
      </c>
      <c r="M6" s="799" t="s">
        <v>301</v>
      </c>
      <c r="N6" s="799" t="s">
        <v>1307</v>
      </c>
      <c r="O6" s="799" t="s">
        <v>1308</v>
      </c>
      <c r="P6" s="799" t="s">
        <v>1309</v>
      </c>
      <c r="Q6" s="799" t="s">
        <v>1310</v>
      </c>
      <c r="R6" s="799" t="s">
        <v>301</v>
      </c>
      <c r="S6" s="799" t="s">
        <v>1311</v>
      </c>
      <c r="T6" s="799" t="s">
        <v>1312</v>
      </c>
      <c r="U6" s="799">
        <v>0</v>
      </c>
      <c r="V6" s="799">
        <v>1</v>
      </c>
      <c r="W6" s="799">
        <v>2</v>
      </c>
      <c r="X6" s="799">
        <v>3</v>
      </c>
      <c r="AA6" s="799">
        <v>1</v>
      </c>
      <c r="AB6" s="800">
        <v>2</v>
      </c>
      <c r="AC6" s="799">
        <v>3</v>
      </c>
      <c r="AD6" s="799">
        <v>0</v>
      </c>
      <c r="AE6" s="799">
        <v>6</v>
      </c>
      <c r="AF6" s="801" t="s">
        <v>1313</v>
      </c>
      <c r="AH6" s="799">
        <v>1</v>
      </c>
    </row>
    <row r="7" spans="1:36" x14ac:dyDescent="0.15">
      <c r="D7" s="799" t="s">
        <v>1207</v>
      </c>
      <c r="E7" s="799" t="s">
        <v>1314</v>
      </c>
      <c r="K7" s="799" t="s">
        <v>1315</v>
      </c>
      <c r="L7" s="799" t="s">
        <v>1136</v>
      </c>
      <c r="N7" s="799" t="s">
        <v>301</v>
      </c>
      <c r="O7" s="799" t="s">
        <v>1316</v>
      </c>
      <c r="P7" s="799" t="s">
        <v>1317</v>
      </c>
      <c r="Q7" s="799" t="s">
        <v>1318</v>
      </c>
      <c r="R7" s="799" t="s">
        <v>1319</v>
      </c>
      <c r="S7" s="799" t="s">
        <v>1320</v>
      </c>
      <c r="V7" s="799">
        <v>0</v>
      </c>
      <c r="W7" s="799">
        <v>1</v>
      </c>
      <c r="X7" s="799">
        <v>2</v>
      </c>
      <c r="AB7" s="800">
        <v>1</v>
      </c>
      <c r="AC7" s="799">
        <v>2</v>
      </c>
      <c r="AE7" s="799">
        <v>5</v>
      </c>
      <c r="AF7" s="801" t="s">
        <v>1227</v>
      </c>
    </row>
    <row r="8" spans="1:36" x14ac:dyDescent="0.15">
      <c r="D8" s="799" t="s">
        <v>301</v>
      </c>
      <c r="L8" s="799" t="s">
        <v>1134</v>
      </c>
      <c r="P8" s="799" t="s">
        <v>1321</v>
      </c>
      <c r="Q8" s="799" t="s">
        <v>301</v>
      </c>
      <c r="S8" s="799" t="s">
        <v>1322</v>
      </c>
      <c r="W8" s="799">
        <v>0</v>
      </c>
      <c r="X8" s="799">
        <v>1</v>
      </c>
      <c r="AC8" s="799">
        <v>1</v>
      </c>
      <c r="AE8" s="799">
        <v>4</v>
      </c>
      <c r="AF8" s="801" t="s">
        <v>1323</v>
      </c>
      <c r="AI8" s="799" t="s">
        <v>1324</v>
      </c>
      <c r="AJ8" s="799" t="s">
        <v>1324</v>
      </c>
    </row>
    <row r="9" spans="1:36" x14ac:dyDescent="0.15">
      <c r="L9" s="799" t="s">
        <v>1135</v>
      </c>
      <c r="P9" s="799" t="s">
        <v>1325</v>
      </c>
      <c r="X9" s="799">
        <v>0</v>
      </c>
      <c r="AE9" s="799">
        <v>3</v>
      </c>
      <c r="AF9" s="801" t="s">
        <v>1326</v>
      </c>
      <c r="AI9" s="799" t="s">
        <v>1327</v>
      </c>
      <c r="AJ9" s="799" t="s">
        <v>1328</v>
      </c>
    </row>
    <row r="10" spans="1:36" x14ac:dyDescent="0.15">
      <c r="L10" s="799" t="s">
        <v>1139</v>
      </c>
      <c r="AE10" s="799">
        <v>2</v>
      </c>
    </row>
    <row r="11" spans="1:36" x14ac:dyDescent="0.15">
      <c r="L11" s="799" t="s">
        <v>745</v>
      </c>
      <c r="AE11" s="799">
        <v>1</v>
      </c>
    </row>
    <row r="13" spans="1:36" x14ac:dyDescent="0.15">
      <c r="A13" s="799" t="s">
        <v>1329</v>
      </c>
    </row>
    <row r="15" spans="1:36" x14ac:dyDescent="0.15">
      <c r="A15" s="799" t="s">
        <v>1330</v>
      </c>
    </row>
    <row r="16" spans="1:36" x14ac:dyDescent="0.15">
      <c r="A16" s="802"/>
    </row>
    <row r="17" spans="1:1" x14ac:dyDescent="0.15">
      <c r="A17" s="799" t="s">
        <v>1331</v>
      </c>
    </row>
    <row r="18" spans="1:1" x14ac:dyDescent="0.15">
      <c r="A18" s="802"/>
    </row>
    <row r="19" spans="1:1" x14ac:dyDescent="0.15">
      <c r="A19" s="799" t="s">
        <v>1332</v>
      </c>
    </row>
    <row r="20" spans="1:1" x14ac:dyDescent="0.15">
      <c r="A20" s="802"/>
    </row>
  </sheetData>
  <phoneticPr fontId="43"/>
  <pageMargins left="0.78700000000000003" right="0.78700000000000003" top="0.98399999999999999" bottom="0.98399999999999999" header="0.51200000000000001" footer="0.51200000000000001"/>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492</vt:i4>
      </vt:variant>
    </vt:vector>
  </HeadingPairs>
  <TitlesOfParts>
    <vt:vector size="496" baseType="lpstr">
      <vt:lpstr>1.評価用_第一面_第五面</vt:lpstr>
      <vt:lpstr>2.長期用_第一面_第二面_評価連動</vt:lpstr>
      <vt:lpstr>自己評価書</vt:lpstr>
      <vt:lpstr>マスターシート</vt:lpstr>
      <vt:lpstr>_check_HOUSE_KIND</vt:lpstr>
      <vt:lpstr>_check_HYOUKA_IMPORT_KIND</vt:lpstr>
      <vt:lpstr>_check_HYOUKA_KIND</vt:lpstr>
      <vt:lpstr>_row</vt:lpstr>
      <vt:lpstr>_source</vt:lpstr>
      <vt:lpstr>cst_koujikikan_month</vt:lpstr>
      <vt:lpstr>cst_koujikikan_year</vt:lpstr>
      <vt:lpstr>cst_shinsei_HIKIUKE_DATE</vt:lpstr>
      <vt:lpstr>cst_shinsei_ISSUE_DATE</vt:lpstr>
      <vt:lpstr>cst_shinsei_ISSUE_DATE_day</vt:lpstr>
      <vt:lpstr>cst_shinsei_ISSUE_DATE_month</vt:lpstr>
      <vt:lpstr>cst_shinsei_ISSUE_DATE_year</vt:lpstr>
      <vt:lpstr>cst_shinsei_ISSUE_NO</vt:lpstr>
      <vt:lpstr>cst_shinsei_UKETUKE_NO</vt:lpstr>
      <vt:lpstr>cst_shinsei_UKETUKE_OFFICE_ID</vt:lpstr>
      <vt:lpstr>cst_wsjob_JOB_KIND</vt:lpstr>
      <vt:lpstr>cst_wsjob_TARGET_KIND</vt:lpstr>
      <vt:lpstr>cst_wsjob_TARGET_KIND__label</vt:lpstr>
      <vt:lpstr>cst_wskakunin__bouka</vt:lpstr>
      <vt:lpstr>cst_wskakunin__kouji</vt:lpstr>
      <vt:lpstr>cst_wskakunin__kuiki</vt:lpstr>
      <vt:lpstr>cst_wskakunin__tosi_kuiki</vt:lpstr>
      <vt:lpstr>cst_wskakunin_BOUKA_22JYO</vt:lpstr>
      <vt:lpstr>cst_wskakunin_BOUKA_BOUKA</vt:lpstr>
      <vt:lpstr>cst_wskakunin_BOUKA_JYUN_BOUKA</vt:lpstr>
      <vt:lpstr>cst_wskakunin_BOUKA_NASI</vt:lpstr>
      <vt:lpstr>cst_wskakunin_BUILD__address</vt:lpstr>
      <vt:lpstr>cst_wskakunin_BUILD_KEN__ken</vt:lpstr>
      <vt:lpstr>cst_wskakunin_BUILD_NAME</vt:lpstr>
      <vt:lpstr>cst_wskakunin_dairi1__address</vt:lpstr>
      <vt:lpstr>cst_wskakunin_dairi1__sikaku</vt:lpstr>
      <vt:lpstr>cst_wskakunin_dairi1__space</vt:lpstr>
      <vt:lpstr>cst_wskakunin_dairi1_JIMU__sikaku</vt:lpstr>
      <vt:lpstr>cst_wskakunin_dairi1_JIMU_NAME</vt:lpstr>
      <vt:lpstr>cst_wskakunin_dairi1_NAME</vt:lpstr>
      <vt:lpstr>cst_wskakunin_dairi1_NAME_KANA</vt:lpstr>
      <vt:lpstr>cst_wskakunin_dairi1_TEL</vt:lpstr>
      <vt:lpstr>cst_wskakunin_dairi1_ZIP</vt:lpstr>
      <vt:lpstr>cst_wskakunin_KAISU_TIJYOU_SHINSEI</vt:lpstr>
      <vt:lpstr>cst_wskakunin_KAISU_TIKA_SHINSEI__zero</vt:lpstr>
      <vt:lpstr>cst_wskakunin_kanri1__address</vt:lpstr>
      <vt:lpstr>cst_wskakunin_kanri1__sikaku</vt:lpstr>
      <vt:lpstr>cst_wskakunin_kanri1_JIMU__sikaku</vt:lpstr>
      <vt:lpstr>cst_wskakunin_kanri1_JIMU_NAME</vt:lpstr>
      <vt:lpstr>cst_wskakunin_kanri1_NAME</vt:lpstr>
      <vt:lpstr>cst_wskakunin_kanri1_TEL</vt:lpstr>
      <vt:lpstr>cst_wskakunin_kanri1_ZIP</vt:lpstr>
      <vt:lpstr>cst_wskakunin_KENTIKU_MENSEKI_SHINSEI</vt:lpstr>
      <vt:lpstr>cst_wskakunin_KOUJI_ITEN</vt:lpstr>
      <vt:lpstr>cst_wskakunin_KOUJI_KAITIKU</vt:lpstr>
      <vt:lpstr>cst_wskakunin_KOUJI_KANRYOU_YOTEI_DATE</vt:lpstr>
      <vt:lpstr>cst_wskakunin_KOUJI_KANRYOU_YOTEI_DATE_day</vt:lpstr>
      <vt:lpstr>cst_wskakunin_KOUJI_KANRYOU_YOTEI_DATE_month</vt:lpstr>
      <vt:lpstr>cst_wskakunin_KOUJI_KANRYOU_YOTEI_DATE_year</vt:lpstr>
      <vt:lpstr>cst_wskakunin_KOUJI_SINTIKU</vt:lpstr>
      <vt:lpstr>cst_wskakunin_KOUJI_TYAKUSYU_YOTEI_DATE</vt:lpstr>
      <vt:lpstr>cst_wskakunin_KOUJI_TYAKUSYU_YOTEI_DATE_day</vt:lpstr>
      <vt:lpstr>cst_wskakunin_KOUJI_TYAKUSYU_YOTEI_DATE_month</vt:lpstr>
      <vt:lpstr>cst_wskakunin_KOUJI_TYAKUSYU_YOTEI_DATE_year</vt:lpstr>
      <vt:lpstr>cst_wskakunin_KOUJI_ZOUTIKU</vt:lpstr>
      <vt:lpstr>cst_wskakunin_KOUZOU1</vt:lpstr>
      <vt:lpstr>cst_wskakunin_KUIKI_HISETTEI</vt:lpstr>
      <vt:lpstr>cst_wskakunin_KUIKI_JYUN_TOSHI</vt:lpstr>
      <vt:lpstr>cst_wskakunin_KUIKI_KUIKIGAI</vt:lpstr>
      <vt:lpstr>cst_wskakunin_KUIKI_SIGAIKA</vt:lpstr>
      <vt:lpstr>cst_wskakunin_KUIKI_TOSI</vt:lpstr>
      <vt:lpstr>cst_wskakunin_KUIKI_TYOSEI</vt:lpstr>
      <vt:lpstr>cst_wskakunin_NOBE_MENSEKI_BUILD_SHINSEI</vt:lpstr>
      <vt:lpstr>cst_wskakunin_NOBE_MENSEKI_JYUTAKU_SHINSEI</vt:lpstr>
      <vt:lpstr>cst_wskakunin_owner1__address</vt:lpstr>
      <vt:lpstr>cst_wskakunin_owner1__space</vt:lpstr>
      <vt:lpstr>cst_wskakunin_owner1__space_KANA</vt:lpstr>
      <vt:lpstr>cst_wskakunin_owner1__space2</vt:lpstr>
      <vt:lpstr>cst_wskakunin_owner1__space3</vt:lpstr>
      <vt:lpstr>cst_wskakunin_owner1_JIMU_NAME</vt:lpstr>
      <vt:lpstr>cst_wskakunin_owner1_JIMU_NAME_KANA</vt:lpstr>
      <vt:lpstr>cst_wskakunin_owner1_NAME</vt:lpstr>
      <vt:lpstr>cst_wskakunin_owner1_NAME_KANA</vt:lpstr>
      <vt:lpstr>cst_wskakunin_owner1_POST</vt:lpstr>
      <vt:lpstr>cst_wskakunin_owner1_POST_KANA</vt:lpstr>
      <vt:lpstr>cst_wskakunin_owner1_TEL</vt:lpstr>
      <vt:lpstr>cst_wskakunin_owner1_ZIP</vt:lpstr>
      <vt:lpstr>cst_wskakunin_p4_1__kouji</vt:lpstr>
      <vt:lpstr>cst_wskakunin_p4_1_KAISU_TIKAI</vt:lpstr>
      <vt:lpstr>cst_wskakunin_p4_1_KAISU_TIKAI_NOZOKU</vt:lpstr>
      <vt:lpstr>cst_wskakunin_p4_1_KOUZOU1</vt:lpstr>
      <vt:lpstr>cst_wskakunin_p4_1_KOUZOU2</vt:lpstr>
      <vt:lpstr>cst_wskakunin_p4_1_TAKASA_KEN_MAX</vt:lpstr>
      <vt:lpstr>cst_wskakunin_p4_1_TAKASA_MAX</vt:lpstr>
      <vt:lpstr>cst_wskakunin_p4_1_youto1_YOUTO</vt:lpstr>
      <vt:lpstr>cst_wskakunin_p4_1_youto1_YOUTO_1</vt:lpstr>
      <vt:lpstr>cst_wskakunin_p4_1_youto1_YOUTO_2</vt:lpstr>
      <vt:lpstr>cst_wskakunin_p4_1_youto1_YOUTO_3</vt:lpstr>
      <vt:lpstr>cst_wskakunin_p4_1_youto1_YOUTO_4</vt:lpstr>
      <vt:lpstr>cst_wskakunin_p4_1_youto1_YOUTO_5</vt:lpstr>
      <vt:lpstr>cst_wskakunin_p4_1_youto1_YOUTO_6</vt:lpstr>
      <vt:lpstr>cst_wskakunin_p4_1_youto1_YOUTO_9</vt:lpstr>
      <vt:lpstr>cst_wskakunin_p4_1_youto1_YOUTO_CODE</vt:lpstr>
      <vt:lpstr>cst_wskakunin_sekkei1__address</vt:lpstr>
      <vt:lpstr>cst_wskakunin_sekkei1__sikaku</vt:lpstr>
      <vt:lpstr>cst_wskakunin_sekkei1_JIMU__sikaku</vt:lpstr>
      <vt:lpstr>cst_wskakunin_sekkei1_JIMU_NAME</vt:lpstr>
      <vt:lpstr>cst_wskakunin_sekkei1_NAME</vt:lpstr>
      <vt:lpstr>cst_wskakunin_sekkei1_TEL</vt:lpstr>
      <vt:lpstr>cst_wskakunin_sekkei1_ZIP</vt:lpstr>
      <vt:lpstr>cst_wskakunin_sekou1__address</vt:lpstr>
      <vt:lpstr>cst_wskakunin_sekou1__hajime</vt:lpstr>
      <vt:lpstr>cst_wskakunin_sekou1__kistar</vt:lpstr>
      <vt:lpstr>cst_wskakunin_sekou1_JIMU_NAME</vt:lpstr>
      <vt:lpstr>cst_wskakunin_sekou1_NAME</vt:lpstr>
      <vt:lpstr>cst_wskakunin_sekou1_SEKOU__sikaku</vt:lpstr>
      <vt:lpstr>cst_wskakunin_sekou1_TEL</vt:lpstr>
      <vt:lpstr>cst_wskakunin_sekou1_ZIP</vt:lpstr>
      <vt:lpstr>cst_wskakunin_SHIKITI_MENSEKI_1_TOTAL</vt:lpstr>
      <vt:lpstr>cst_wskakunin_SHINSEI_DATE</vt:lpstr>
      <vt:lpstr>cst_wskakunin_SHINSEI_DATE_day</vt:lpstr>
      <vt:lpstr>cst_wskakunin_SHINSEI_DATE_month</vt:lpstr>
      <vt:lpstr>cst_wskakunin_SHINSEI_DATE_year</vt:lpstr>
      <vt:lpstr>cst_wskakunin_YOUTO</vt:lpstr>
      <vt:lpstr>cst_wskakunin_YOUTO_TIIKI_A</vt:lpstr>
      <vt:lpstr>hyouka_tower_N01_1_FLAG</vt:lpstr>
      <vt:lpstr>hyouka_tower_N01_1_RANK</vt:lpstr>
      <vt:lpstr>hyouka_tower_N01_2_FLAG</vt:lpstr>
      <vt:lpstr>hyouka_tower_N01_2_RANK</vt:lpstr>
      <vt:lpstr>hyouka_tower_N01_3_FLAG</vt:lpstr>
      <vt:lpstr>hyouka_tower_N01_3_MENSIN__maru</vt:lpstr>
      <vt:lpstr>hyouka_tower_N01_3_SONOTA__maru</vt:lpstr>
      <vt:lpstr>hyouka_tower_N01_4_FLAG</vt:lpstr>
      <vt:lpstr>hyouka_tower_N01_4_RANK</vt:lpstr>
      <vt:lpstr>hyouka_tower_N01_5_FLAG</vt:lpstr>
      <vt:lpstr>hyouka_tower_N01_5_RANK</vt:lpstr>
      <vt:lpstr>hyouka_tower_N01_6_FLAG</vt:lpstr>
      <vt:lpstr>hyouka_tower_N01_6_JIBAN</vt:lpstr>
      <vt:lpstr>hyouka_tower_N01_6_JIBAN_FLAG__box</vt:lpstr>
      <vt:lpstr>hyouka_tower_N01_6_JIBAN_KAIRYOU__box</vt:lpstr>
      <vt:lpstr>hyouka_tower_N01_6_JIBAN_KAIRYOU_HOUHOU</vt:lpstr>
      <vt:lpstr>hyouka_tower_N01_6_JIBAN_TYOUSA</vt:lpstr>
      <vt:lpstr>hyouka_tower_N01_6_KAIRYOU_RYOKU</vt:lpstr>
      <vt:lpstr>hyouka_tower_N01_6_KAIRYOU_RYOKU_FLAG__box</vt:lpstr>
      <vt:lpstr>hyouka_tower_N01_6_KAIRYOU_RYOKUDO</vt:lpstr>
      <vt:lpstr>hyouka_tower_N01_6_KAIRYOU_RYOKUDO_FLAG__box</vt:lpstr>
      <vt:lpstr>hyouka_tower_N01_6_KUI</vt:lpstr>
      <vt:lpstr>hyouka_tower_N01_6_KUI_FLAG__box</vt:lpstr>
      <vt:lpstr>hyouka_tower_N01_7_FLAG</vt:lpstr>
      <vt:lpstr>hyouka_tower_N01_7_KUI_FLAG__box</vt:lpstr>
      <vt:lpstr>hyouka_tower_N01_7_KUI_KEI</vt:lpstr>
      <vt:lpstr>hyouka_tower_N01_7_KUI_SYU</vt:lpstr>
      <vt:lpstr>hyouka_tower_N01_7_KUI_TYOU</vt:lpstr>
      <vt:lpstr>hyouka_tower_N01_7_TYOKU_FLAG__box</vt:lpstr>
      <vt:lpstr>hyouka_tower_N01_7_TYOKU_KEISIKI</vt:lpstr>
      <vt:lpstr>hyouka_tower_N01_7_TYOKU_KOUZOU</vt:lpstr>
      <vt:lpstr>hyouka_tower_N02_5_FLAG</vt:lpstr>
      <vt:lpstr>hyouka_tower_N02_5_RANK</vt:lpstr>
      <vt:lpstr>hyouka_tower_N02_6_FLAG</vt:lpstr>
      <vt:lpstr>hyouka_tower_N02_6_RANK</vt:lpstr>
      <vt:lpstr>hyouka_tower_N03_1_FLAG</vt:lpstr>
      <vt:lpstr>hyouka_tower_N03_1_RANK</vt:lpstr>
      <vt:lpstr>hyouka_tower_N04_2_FLAG</vt:lpstr>
      <vt:lpstr>hyouka_tower_N04_3_FLAG</vt:lpstr>
      <vt:lpstr>hyouka_tower_N05_1_KEISAN_HOUHOU</vt:lpstr>
      <vt:lpstr>hyouka_towerunit_JYUKOKEIRO_EV__marubatu</vt:lpstr>
      <vt:lpstr>hyouka_towerunit_JYUKOKEIRO_KAIDAN__marubatu</vt:lpstr>
      <vt:lpstr>hyouka_towerunit_JYUKOKEIRO_ROUKA__marubatu</vt:lpstr>
      <vt:lpstr>hyouka_towerunit_KAI</vt:lpstr>
      <vt:lpstr>hyouka_towerunit_KAIHEKI__marubatu</vt:lpstr>
      <vt:lpstr>hyouka_towerunit_KAISYOU</vt:lpstr>
      <vt:lpstr>hyouka_towerunit_KYOSITU_MENSEKI</vt:lpstr>
      <vt:lpstr>hyouka_towerunit_N02_1_FLAG</vt:lpstr>
      <vt:lpstr>hyouka_towerunit_N02_1_RANK</vt:lpstr>
      <vt:lpstr>hyouka_towerunit_N02_2_FLAG</vt:lpstr>
      <vt:lpstr>hyouka_towerunit_N02_2_RANK</vt:lpstr>
      <vt:lpstr>hyouka_towerunit_N02_3_FLAG</vt:lpstr>
      <vt:lpstr>hyouka_towerunit_N02_3_HAIEN</vt:lpstr>
      <vt:lpstr>hyouka_towerunit_N02_3_HEIMEN__short1</vt:lpstr>
      <vt:lpstr>hyouka_towerunit_N02_3_NONE__maru</vt:lpstr>
      <vt:lpstr>hyouka_towerunit_N02_3_TAIKA_RANK</vt:lpstr>
      <vt:lpstr>hyouka_towerunit_N02_4__common</vt:lpstr>
      <vt:lpstr>hyouka_towerunit_N02_4_FLAG</vt:lpstr>
      <vt:lpstr>hyouka_towerunit_N02_4_HINAN</vt:lpstr>
      <vt:lpstr>hyouka_towerunit_N02_4_HINAN_FLAG__maru</vt:lpstr>
      <vt:lpstr>hyouka_towerunit_N02_4_NONE__maru</vt:lpstr>
      <vt:lpstr>hyouka_towerunit_N02_4_SONOTA</vt:lpstr>
      <vt:lpstr>hyouka_towerunit_N02_4_SONOTA_FLAG__maru</vt:lpstr>
      <vt:lpstr>hyouka_towerunit_N02_4_TONARI__maru</vt:lpstr>
      <vt:lpstr>hyouka_towerunit_N02_4_TYOKUSETU__maru</vt:lpstr>
      <vt:lpstr>hyouka_towerunit_N02_7_FLAG</vt:lpstr>
      <vt:lpstr>hyouka_towerunit_N02_7_RANK</vt:lpstr>
      <vt:lpstr>hyouka_towerunit_N04_1_FLAG</vt:lpstr>
      <vt:lpstr>hyouka_towerunit_N04_1_RANK</vt:lpstr>
      <vt:lpstr>hyouka_towerunit_N04_4_1_BUI</vt:lpstr>
      <vt:lpstr>hyouka_towerunit_N04_4_1_KAI</vt:lpstr>
      <vt:lpstr>hyouka_towerunit_N04_4_1_KAI_KIND</vt:lpstr>
      <vt:lpstr>hyouka_towerunit_N04_4_1_TAKASA</vt:lpstr>
      <vt:lpstr>hyouka_towerunit_N04_4_1_UTINORI</vt:lpstr>
      <vt:lpstr>hyouka_towerunit_N04_4_2_BUI</vt:lpstr>
      <vt:lpstr>hyouka_towerunit_N04_4_2_KAI</vt:lpstr>
      <vt:lpstr>hyouka_towerunit_N04_4_2_KAI_KIND</vt:lpstr>
      <vt:lpstr>hyouka_towerunit_N04_4_2_TAKASA</vt:lpstr>
      <vt:lpstr>hyouka_towerunit_N04_4_2_UTINORI</vt:lpstr>
      <vt:lpstr>hyouka_towerunit_N04_4_FLAG</vt:lpstr>
      <vt:lpstr>hyouka_towerunit_N04_4_HASIRA</vt:lpstr>
      <vt:lpstr>hyouka_towerunit_N04_4_NONE__maru</vt:lpstr>
      <vt:lpstr>hyouka_towerunit_N05_1_DANNETU_FLAG</vt:lpstr>
      <vt:lpstr>hyouka_towerunit_N05_1_DANNETU_GAIHI</vt:lpstr>
      <vt:lpstr>hyouka_towerunit_N05_1_DANNETU_NISSYA</vt:lpstr>
      <vt:lpstr>hyouka_towerunit_N05_1_DANNETU_RANK</vt:lpstr>
      <vt:lpstr>hyouka_towerunit_N05_1_DANNETU_TIIKI</vt:lpstr>
      <vt:lpstr>hyouka_towerunit_N05_1_RANK</vt:lpstr>
      <vt:lpstr>hyouka_towerunit_N05_1_TIIKI</vt:lpstr>
      <vt:lpstr>hyouka_towerunit_N05_2_FLAG</vt:lpstr>
      <vt:lpstr>hyouka_towerunit_N05_2_RANK</vt:lpstr>
      <vt:lpstr>hyouka_towerunit_N05_2_SYOUHIRYOU_TEXT</vt:lpstr>
      <vt:lpstr>hyouka_towerunit_N05_2_TIIKI</vt:lpstr>
      <vt:lpstr>hyouka_towerunit_N06_1_FLAG</vt:lpstr>
      <vt:lpstr>hyouka_towerunit_N06_1_NAISOU_RANK</vt:lpstr>
      <vt:lpstr>hyouka_towerunit_N06_1_SEIZAITOU__maru</vt:lpstr>
      <vt:lpstr>hyouka_towerunit_N06_1_SONOTA__maru</vt:lpstr>
      <vt:lpstr>hyouka_towerunit_N06_1_TENJYOU_RANK</vt:lpstr>
      <vt:lpstr>hyouka_towerunit_N06_1_TOKUTEI__maru</vt:lpstr>
      <vt:lpstr>hyouka_towerunit_N06_2_BENJYO_KIKAI__maru</vt:lpstr>
      <vt:lpstr>hyouka_towerunit_N06_2_BENJYO_MADO__maru</vt:lpstr>
      <vt:lpstr>hyouka_towerunit_N06_2_BENJYO_NASI__maru</vt:lpstr>
      <vt:lpstr>hyouka_towerunit_N06_2_BENJYO_NONE__maru</vt:lpstr>
      <vt:lpstr>hyouka_towerunit_N06_2_DAIDOKORO_KIKAI__maru</vt:lpstr>
      <vt:lpstr>hyouka_towerunit_N06_2_DAIDOKORO_MADO__maru</vt:lpstr>
      <vt:lpstr>hyouka_towerunit_N06_2_DAIDOKORO_NASI__maru</vt:lpstr>
      <vt:lpstr>hyouka_towerunit_N06_2_DAIDOKORO_NONE__maru</vt:lpstr>
      <vt:lpstr>hyouka_towerunit_N06_2_FLAG</vt:lpstr>
      <vt:lpstr>hyouka_towerunit_N06_2_KYOSITU_KIKAI__maru</vt:lpstr>
      <vt:lpstr>hyouka_towerunit_N06_2_KYOSITU_SONOTA__maru</vt:lpstr>
      <vt:lpstr>hyouka_towerunit_N06_2_KYOSITU_SONOTA_TEXT</vt:lpstr>
      <vt:lpstr>hyouka_towerunit_N06_2_YOKUSITU_KIKAI__maru</vt:lpstr>
      <vt:lpstr>hyouka_towerunit_N06_2_YOKUSITU_MADO__maru</vt:lpstr>
      <vt:lpstr>hyouka_towerunit_N06_2_YOKUSITU_NASI__maru</vt:lpstr>
      <vt:lpstr>hyouka_towerunit_N06_2_YOKUSITU_NONE__maru</vt:lpstr>
      <vt:lpstr>hyouka_towerunit_N07_1_FLAG</vt:lpstr>
      <vt:lpstr>hyouka_towerunit_N07_1_VALUE__hypzero</vt:lpstr>
      <vt:lpstr>hyouka_towerunit_N07_2_E_VALUE__hypzero</vt:lpstr>
      <vt:lpstr>hyouka_towerunit_N07_2_FLAG</vt:lpstr>
      <vt:lpstr>hyouka_towerunit_N07_2_N_VALUE__hypzero</vt:lpstr>
      <vt:lpstr>hyouka_towerunit_N07_2_S_VALUE__hypzero</vt:lpstr>
      <vt:lpstr>hyouka_towerunit_N07_2_UE_VALUE__hypzero</vt:lpstr>
      <vt:lpstr>hyouka_towerunit_N07_2_W_VALUE__hypzero</vt:lpstr>
      <vt:lpstr>hyouka_towerunit_N08_1_FLAG__maru</vt:lpstr>
      <vt:lpstr>hyouka_towerunit_N08_1_KIND</vt:lpstr>
      <vt:lpstr>hyouka_towerunit_N08_1_SITA_MAX_ATU__short1</vt:lpstr>
      <vt:lpstr>hyouka_towerunit_N08_1_SITA_MAX_RANK</vt:lpstr>
      <vt:lpstr>hyouka_towerunit_N08_1_SITA_MIN_ATU__short1</vt:lpstr>
      <vt:lpstr>hyouka_towerunit_N08_1_SITA_MIN_RANK</vt:lpstr>
      <vt:lpstr>hyouka_towerunit_N08_1_UE_MAX_ATU__short1</vt:lpstr>
      <vt:lpstr>hyouka_towerunit_N08_1_UE_MAX_RANK</vt:lpstr>
      <vt:lpstr>hyouka_towerunit_N08_1_UE_MIN_ATU__short1</vt:lpstr>
      <vt:lpstr>hyouka_towerunit_N08_1_UE_MIN_RANK</vt:lpstr>
      <vt:lpstr>hyouka_towerunit_N08_2_FLAG__maru</vt:lpstr>
      <vt:lpstr>hyouka_towerunit_N08_2_KIND</vt:lpstr>
      <vt:lpstr>hyouka_towerunit_N08_2_SITA_MAX_ATU__short1</vt:lpstr>
      <vt:lpstr>hyouka_towerunit_N08_2_SITA_MAX_RANK</vt:lpstr>
      <vt:lpstr>hyouka_towerunit_N08_2_SITA_MIN_ATU__short1</vt:lpstr>
      <vt:lpstr>hyouka_towerunit_N08_2_SITA_MIN_RANK</vt:lpstr>
      <vt:lpstr>hyouka_towerunit_N08_2_UE_MAX_ATU__short1</vt:lpstr>
      <vt:lpstr>hyouka_towerunit_N08_2_UE_MAX_RANK</vt:lpstr>
      <vt:lpstr>hyouka_towerunit_N08_2_UE_MIN_ATU__short1</vt:lpstr>
      <vt:lpstr>hyouka_towerunit_N08_2_UE_MIN_RANK</vt:lpstr>
      <vt:lpstr>hyouka_towerunit_N08_3_FLAG__maru</vt:lpstr>
      <vt:lpstr>hyouka_towerunit_N08_3_RANK</vt:lpstr>
      <vt:lpstr>hyouka_towerunit_N08_4_E_RANK</vt:lpstr>
      <vt:lpstr>hyouka_towerunit_N08_4_FLAG__maru</vt:lpstr>
      <vt:lpstr>hyouka_towerunit_N08_4_N_RANK</vt:lpstr>
      <vt:lpstr>hyouka_towerunit_N08_4_S_RANK</vt:lpstr>
      <vt:lpstr>hyouka_towerunit_N08_4_W_RANK</vt:lpstr>
      <vt:lpstr>hyouka_towerunit_N09_1_FLAG</vt:lpstr>
      <vt:lpstr>hyouka_towerunit_N09_1_RANK</vt:lpstr>
      <vt:lpstr>hyouka_towerunit_N09_2_FLAG</vt:lpstr>
      <vt:lpstr>hyouka_towerunit_N09_2_RANK</vt:lpstr>
      <vt:lpstr>hyouka_towerunit_N10_1_1_A__short1</vt:lpstr>
      <vt:lpstr>hyouka_towerunit_N10_1_1_B1__short1</vt:lpstr>
      <vt:lpstr>hyouka_towerunit_N10_1_1_B2__short1</vt:lpstr>
      <vt:lpstr>hyouka_towerunit_N10_1_1_C__short1</vt:lpstr>
      <vt:lpstr>hyouka_towerunit_N10_1_1_IRIGUCHI__marubatu</vt:lpstr>
      <vt:lpstr>hyouka_towerunit_N10_1_1_KAI</vt:lpstr>
      <vt:lpstr>hyouka_towerunit_N10_1_1_KAI_KIND</vt:lpstr>
      <vt:lpstr>hyouka_towerunit_N10_1_2_A__short1</vt:lpstr>
      <vt:lpstr>hyouka_towerunit_N10_1_2_B1__short1</vt:lpstr>
      <vt:lpstr>hyouka_towerunit_N10_1_2_B2__short1</vt:lpstr>
      <vt:lpstr>hyouka_towerunit_N10_1_2_C__short1</vt:lpstr>
      <vt:lpstr>hyouka_towerunit_N10_1_2_IRIGUCHI__marubatu</vt:lpstr>
      <vt:lpstr>hyouka_towerunit_N10_1_2_KAI</vt:lpstr>
      <vt:lpstr>hyouka_towerunit_N10_1_2_KAI_KIND</vt:lpstr>
      <vt:lpstr>hyouka_towerunit_N10_1_3_A__short1</vt:lpstr>
      <vt:lpstr>hyouka_towerunit_N10_1_3_B1__short1</vt:lpstr>
      <vt:lpstr>hyouka_towerunit_N10_1_3_B2__short1</vt:lpstr>
      <vt:lpstr>hyouka_towerunit_N10_1_3_C__short1</vt:lpstr>
      <vt:lpstr>hyouka_towerunit_N10_1_3_IRIGUCHI__marubatu</vt:lpstr>
      <vt:lpstr>hyouka_towerunit_N10_1_3_KAI</vt:lpstr>
      <vt:lpstr>hyouka_towerunit_N10_1_3_KAI_KIND</vt:lpstr>
      <vt:lpstr>hyouka_towerunit_N10_1_4_A__short1</vt:lpstr>
      <vt:lpstr>hyouka_towerunit_N10_1_4_B1__short1</vt:lpstr>
      <vt:lpstr>hyouka_towerunit_N10_1_4_B2__short1</vt:lpstr>
      <vt:lpstr>hyouka_towerunit_N10_1_4_C__short1</vt:lpstr>
      <vt:lpstr>hyouka_towerunit_N10_1_4_IRIGUCHI__marubatu</vt:lpstr>
      <vt:lpstr>hyouka_towerunit_N10_1_4_KAI</vt:lpstr>
      <vt:lpstr>hyouka_towerunit_N10_1_4_KAI_KIND</vt:lpstr>
      <vt:lpstr>hyouka_towerunit_N10_1_FLAG</vt:lpstr>
      <vt:lpstr>hyouka_towerunit_SENYOU_MENSEKI</vt:lpstr>
      <vt:lpstr>hyouka_towerunit_SENYOU_YUKA_MENSEKI</vt:lpstr>
      <vt:lpstr>hyouka_towerunit_TOTAL_MENSEKI</vt:lpstr>
      <vt:lpstr>hyouka_towerunit_TYPE_NAME</vt:lpstr>
      <vt:lpstr>hyouka_towerunit_UNIT_NO</vt:lpstr>
      <vt:lpstr>hyouka_towerunit_UNIT_NO__new</vt:lpstr>
      <vt:lpstr>'1.評価用_第一面_第五面'!Print_Area</vt:lpstr>
      <vt:lpstr>shinsei_HIKIUKE_DATE</vt:lpstr>
      <vt:lpstr>shinsei_ISSUE_DATE</vt:lpstr>
      <vt:lpstr>shinsei_ISSUE_NO</vt:lpstr>
      <vt:lpstr>shinsei_UKETUKE_NO</vt:lpstr>
      <vt:lpstr>shinsei_UKETUKE_OFFICE_ID</vt:lpstr>
      <vt:lpstr>showsheetflag_1.評価用_第一面_第五面</vt:lpstr>
      <vt:lpstr>showsheetflag_2.長期用_第一面_第二面_評価連動</vt:lpstr>
      <vt:lpstr>showsheetflag_DATA</vt:lpstr>
      <vt:lpstr>showsheetflag_dSHEET</vt:lpstr>
      <vt:lpstr>showsheetflag_NoObject</vt:lpstr>
      <vt:lpstr>showsheetflag_項目リスト</vt:lpstr>
      <vt:lpstr>showsheetflag_自己評価書</vt:lpstr>
      <vt:lpstr>showsheetflag_説明</vt:lpstr>
      <vt:lpstr>wk_koujikikan_month</vt:lpstr>
      <vt:lpstr>wk_koujikikan_year</vt:lpstr>
      <vt:lpstr>work_tower_N01_3</vt:lpstr>
      <vt:lpstr>work_tower_N01_6_JIBAN_TYOUSA_1</vt:lpstr>
      <vt:lpstr>work_tower_N01_6_JIBAN_TYOUSA_2</vt:lpstr>
      <vt:lpstr>work_tower_N01_6_JIBAN_TYOUSA_3</vt:lpstr>
      <vt:lpstr>work_tower_N01_6_JIBAN_TYOUSA_4</vt:lpstr>
      <vt:lpstr>work_tower_N01_7_KUI_KEI_max</vt:lpstr>
      <vt:lpstr>work_tower_N01_7_KUI_KEI_min</vt:lpstr>
      <vt:lpstr>work_tower_N01_7_KUI_TYOU_max</vt:lpstr>
      <vt:lpstr>work_tower_N01_7_KUI_TYOU_min</vt:lpstr>
      <vt:lpstr>wsjob_JOB_KIND</vt:lpstr>
      <vt:lpstr>wsjob_TARGET_KIND</vt:lpstr>
      <vt:lpstr>wsjob_TARGET_KIND__label</vt:lpstr>
      <vt:lpstr>wskakunin__bouka</vt:lpstr>
      <vt:lpstr>wskakunin__kouji</vt:lpstr>
      <vt:lpstr>wskakunin__kuiki</vt:lpstr>
      <vt:lpstr>wskakunin__tosi_kuiki</vt:lpstr>
      <vt:lpstr>wskakunin_BOUKA_22JYO</vt:lpstr>
      <vt:lpstr>wskakunin_BOUKA_BOUKA</vt:lpstr>
      <vt:lpstr>wskakunin_BOUKA_JYUN_BOUKA</vt:lpstr>
      <vt:lpstr>wskakunin_BOUKA_NASI</vt:lpstr>
      <vt:lpstr>wskakunin_BUILD__address</vt:lpstr>
      <vt:lpstr>wskakunin_BUILD_KEN__ken</vt:lpstr>
      <vt:lpstr>wskakunin_BUILD_NAME</vt:lpstr>
      <vt:lpstr>wskakunin_dairi1__address</vt:lpstr>
      <vt:lpstr>wskakunin_dairi1__sikaku</vt:lpstr>
      <vt:lpstr>wskakunin_dairi1_JIMU__sikaku</vt:lpstr>
      <vt:lpstr>wskakunin_dairi1_JIMU_NAME</vt:lpstr>
      <vt:lpstr>wskakunin_dairi1_NAME</vt:lpstr>
      <vt:lpstr>wskakunin_dairi1_NAME_KANA</vt:lpstr>
      <vt:lpstr>wskakunin_dairi1_TEL</vt:lpstr>
      <vt:lpstr>wskakunin_dairi1_ZIP</vt:lpstr>
      <vt:lpstr>wskakunin_KAISU_TIJYOU_SHINSEI</vt:lpstr>
      <vt:lpstr>wskakunin_KAISU_TIKA_SHINSEI__zero</vt:lpstr>
      <vt:lpstr>wskakunin_kanri1__address</vt:lpstr>
      <vt:lpstr>wskakunin_kanri1__sikaku</vt:lpstr>
      <vt:lpstr>wskakunin_kanri1_JIMU__sikaku</vt:lpstr>
      <vt:lpstr>wskakunin_kanri1_JIMU_NAME</vt:lpstr>
      <vt:lpstr>wskakunin_kanri1_NAME</vt:lpstr>
      <vt:lpstr>wskakunin_kanri1_TEL</vt:lpstr>
      <vt:lpstr>wskakunin_kanri1_ZIP</vt:lpstr>
      <vt:lpstr>wskakunin_KENTIKU_MENSEKI_SHINSEI</vt:lpstr>
      <vt:lpstr>wskakunin_KOUJI_ITEN</vt:lpstr>
      <vt:lpstr>wskakunin_KOUJI_KAITIKU</vt:lpstr>
      <vt:lpstr>wskakunin_KOUJI_KANRYOU_YOTEI_DATE</vt:lpstr>
      <vt:lpstr>wskakunin_KOUJI_SINTIKU</vt:lpstr>
      <vt:lpstr>wskakunin_KOUJI_TYAKUSYU_YOTEI_DATE</vt:lpstr>
      <vt:lpstr>wskakunin_KOUJI_ZOUTIKU</vt:lpstr>
      <vt:lpstr>wskakunin_KOUZOU1</vt:lpstr>
      <vt:lpstr>wskakunin_KUIKI_HISETTEI</vt:lpstr>
      <vt:lpstr>wskakunin_KUIKI_JYUN_TOSHI</vt:lpstr>
      <vt:lpstr>wskakunin_KUIKI_KUIKIGAI</vt:lpstr>
      <vt:lpstr>wskakunin_KUIKI_SIGAIKA</vt:lpstr>
      <vt:lpstr>wskakunin_KUIKI_TOSI</vt:lpstr>
      <vt:lpstr>wskakunin_KUIKI_TYOSEI</vt:lpstr>
      <vt:lpstr>wskakunin_NOBE_MENSEKI_BUILD_SHINSEI</vt:lpstr>
      <vt:lpstr>wskakunin_NOBE_MENSEKI_JYUTAKU_SHINSEI</vt:lpstr>
      <vt:lpstr>wskakunin_owner1__address</vt:lpstr>
      <vt:lpstr>wskakunin_owner1_JIMU_NAME</vt:lpstr>
      <vt:lpstr>wskakunin_owner1_JIMU_NAME_KANA</vt:lpstr>
      <vt:lpstr>wskakunin_owner1_NAME</vt:lpstr>
      <vt:lpstr>wskakunin_owner1_NAME_KANA</vt:lpstr>
      <vt:lpstr>wskakunin_owner1_POST</vt:lpstr>
      <vt:lpstr>wskakunin_owner1_POST_KANA</vt:lpstr>
      <vt:lpstr>wskakunin_owner1_TEL</vt:lpstr>
      <vt:lpstr>wskakunin_owner1_ZIP</vt:lpstr>
      <vt:lpstr>wskakunin_p4_1__kouji</vt:lpstr>
      <vt:lpstr>wskakunin_p4_1_KAISU_TIKAI</vt:lpstr>
      <vt:lpstr>wskakunin_p4_1_KAISU_TIKAI_NOZOKU</vt:lpstr>
      <vt:lpstr>wskakunin_p4_1_KOUZOU1</vt:lpstr>
      <vt:lpstr>wskakunin_p4_1_KOUZOU2</vt:lpstr>
      <vt:lpstr>wskakunin_p4_1_TAKASA_KEN_MAX</vt:lpstr>
      <vt:lpstr>wskakunin_p4_1_TAKASA_MAX</vt:lpstr>
      <vt:lpstr>wskakunin_p4_1_youto1_YOUTO</vt:lpstr>
      <vt:lpstr>wskakunin_p4_1_youto1_YOUTO_CODE</vt:lpstr>
      <vt:lpstr>wskakunin_sekkei1__address</vt:lpstr>
      <vt:lpstr>wskakunin_sekkei1__sikaku</vt:lpstr>
      <vt:lpstr>wskakunin_sekkei1_JIMU__sikaku</vt:lpstr>
      <vt:lpstr>wskakunin_sekkei1_JIMU_NAME</vt:lpstr>
      <vt:lpstr>wskakunin_sekkei1_NAME</vt:lpstr>
      <vt:lpstr>wskakunin_sekkei1_TEL</vt:lpstr>
      <vt:lpstr>wskakunin_sekkei1_ZIP</vt:lpstr>
      <vt:lpstr>wskakunin_sekou1__address</vt:lpstr>
      <vt:lpstr>wskakunin_sekou1_JIMU_NAME</vt:lpstr>
      <vt:lpstr>wskakunin_sekou1_NAME</vt:lpstr>
      <vt:lpstr>wskakunin_sekou1_SEKOU__sikaku</vt:lpstr>
      <vt:lpstr>wskakunin_sekou1_TEL</vt:lpstr>
      <vt:lpstr>wskakunin_sekou1_ZIP</vt:lpstr>
      <vt:lpstr>wskakunin_SHIKITI_MENSEKI_1_TOTAL</vt:lpstr>
      <vt:lpstr>wskakunin_SHINSEI_DATE</vt:lpstr>
      <vt:lpstr>wskakunin_YOUTO</vt:lpstr>
      <vt:lpstr>wskakunin_YOUTO_TIIKI_A</vt:lpstr>
      <vt:lpstr>スラブ厚</vt:lpstr>
      <vt:lpstr>チェックＢＯＸ</vt:lpstr>
      <vt:lpstr>異なる天井</vt:lpstr>
      <vt:lpstr>一級</vt:lpstr>
      <vt:lpstr>温熱環境に関すること</vt:lpstr>
      <vt:lpstr>界床</vt:lpstr>
      <vt:lpstr>開口部住戸位置</vt:lpstr>
      <vt:lpstr>共用排水</vt:lpstr>
      <vt:lpstr>近隣商業地域</vt:lpstr>
      <vt:lpstr>近隣商業地域建ぺい率</vt:lpstr>
      <vt:lpstr>躯体天井</vt:lpstr>
      <vt:lpstr>軽量床衝撃音対策</vt:lpstr>
      <vt:lpstr>建ぺい率</vt:lpstr>
      <vt:lpstr>建築士</vt:lpstr>
      <vt:lpstr>県知事</vt:lpstr>
      <vt:lpstr>工業専用地域</vt:lpstr>
      <vt:lpstr>工業専用地域建ぺい率</vt:lpstr>
      <vt:lpstr>工業地域</vt:lpstr>
      <vt:lpstr>工業地域建ぺい率</vt:lpstr>
      <vt:lpstr>工事届用主要用途</vt:lpstr>
      <vt:lpstr>工事届用主要用途2</vt:lpstr>
      <vt:lpstr>杭種</vt:lpstr>
      <vt:lpstr>構造</vt:lpstr>
      <vt:lpstr>指定なし</vt:lpstr>
      <vt:lpstr>指定なし建ぺい率</vt:lpstr>
      <vt:lpstr>施工者</vt:lpstr>
      <vt:lpstr>重量床衝撃音対策</vt:lpstr>
      <vt:lpstr>出入口</vt:lpstr>
      <vt:lpstr>準工業地域</vt:lpstr>
      <vt:lpstr>準工業地域建ぺい率</vt:lpstr>
      <vt:lpstr>準住居地域</vt:lpstr>
      <vt:lpstr>準住居地域建ぺい率</vt:lpstr>
      <vt:lpstr>商業地域</vt:lpstr>
      <vt:lpstr>商業地域建ぺい率</vt:lpstr>
      <vt:lpstr>選択</vt:lpstr>
      <vt:lpstr>選択○×</vt:lpstr>
      <vt:lpstr>耐火建築物</vt:lpstr>
      <vt:lpstr>大臣</vt:lpstr>
      <vt:lpstr>第一種住居地域</vt:lpstr>
      <vt:lpstr>第一種住居地域建ぺい率</vt:lpstr>
      <vt:lpstr>第一種中高層住居専用地域</vt:lpstr>
      <vt:lpstr>第一種中高層住居専用地域建ぺい率</vt:lpstr>
      <vt:lpstr>第一種低層住居専用地域</vt:lpstr>
      <vt:lpstr>第一種低層住居専用地域建ぺい率</vt:lpstr>
      <vt:lpstr>第二種住居地域</vt:lpstr>
      <vt:lpstr>第二種住居地域建ぺい率</vt:lpstr>
      <vt:lpstr>第二種中高層住居専用地域</vt:lpstr>
      <vt:lpstr>第二種中高層住居専用地域建ぺい率</vt:lpstr>
      <vt:lpstr>第二種低層住居専用地域</vt:lpstr>
      <vt:lpstr>第二種低層住居専用地域建ぺい率</vt:lpstr>
      <vt:lpstr>地域区分</vt:lpstr>
      <vt:lpstr>地盤調査方法</vt:lpstr>
      <vt:lpstr>直接基礎_形式</vt:lpstr>
      <vt:lpstr>直接基礎_構造方法</vt:lpstr>
      <vt:lpstr>等級_320</vt:lpstr>
      <vt:lpstr>等級0_2</vt:lpstr>
      <vt:lpstr>等級0_3</vt:lpstr>
      <vt:lpstr>等級0_4</vt:lpstr>
      <vt:lpstr>等級0_5</vt:lpstr>
      <vt:lpstr>等級1_2</vt:lpstr>
      <vt:lpstr>等級1_3</vt:lpstr>
      <vt:lpstr>等級1_4</vt:lpstr>
      <vt:lpstr>等級1_5</vt:lpstr>
      <vt:lpstr>等級1_8</vt:lpstr>
      <vt:lpstr>等級5_2</vt:lpstr>
      <vt:lpstr>二級</vt:lpstr>
      <vt:lpstr>排煙形式</vt:lpstr>
      <vt:lpstr>避難器具種類</vt:lpstr>
      <vt:lpstr>平面形状</vt:lpstr>
      <vt:lpstr>変更障害</vt:lpstr>
      <vt:lpstr>便所</vt:lpstr>
      <vt:lpstr>免震構造物</vt:lpstr>
      <vt:lpstr>木造</vt:lpstr>
      <vt:lpstr>容積率</vt:lpstr>
      <vt:lpstr>用途区分</vt:lpstr>
      <vt:lpstr>用途地域</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nishitani</dc:creator>
  <cp:lastModifiedBy>森脇 雄二</cp:lastModifiedBy>
  <cp:lastPrinted>2026-03-13T04:33:20Z</cp:lastPrinted>
  <dcterms:created xsi:type="dcterms:W3CDTF">2016-04-05T10:41:15Z</dcterms:created>
  <dcterms:modified xsi:type="dcterms:W3CDTF">2026-03-13T04:33:23Z</dcterms:modified>
</cp:coreProperties>
</file>